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ri.cooke/Box/Jewish Ministry (Private)/Jewish Trips/General - Church Guide to Israel Trips/Israel Handbook (Brainstorming Files)/Handbook resource documents/"/>
    </mc:Choice>
  </mc:AlternateContent>
  <xr:revisionPtr revIDLastSave="0" documentId="13_ncr:1_{AEFA2C37-5FF6-B74B-8DEF-8970332B5C37}" xr6:coauthVersionLast="46" xr6:coauthVersionMax="46" xr10:uidLastSave="{00000000-0000-0000-0000-000000000000}"/>
  <bookViews>
    <workbookView xWindow="5000" yWindow="2380" windowWidth="27640" windowHeight="16940" activeTab="1" xr2:uid="{B46FBB4F-4A2D-CE4E-A833-9B7ADA2C0703}"/>
  </bookViews>
  <sheets>
    <sheet name="Budget" sheetId="1" r:id="rId1"/>
    <sheet name="Cash Advance" sheetId="2" r:id="rId2"/>
  </sheets>
  <definedNames>
    <definedName name="_xlnm.Print_Area" localSheetId="1">'Cash Advance'!$A$1:$G$42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F3" i="2" s="1"/>
  <c r="D4" i="2"/>
  <c r="F4" i="2" s="1"/>
  <c r="D5" i="2"/>
  <c r="F5" i="2" s="1"/>
  <c r="D6" i="2"/>
  <c r="F6" i="2"/>
  <c r="D7" i="2"/>
  <c r="F7" i="2" s="1"/>
  <c r="D8" i="2"/>
  <c r="F8" i="2" s="1"/>
  <c r="D9" i="2"/>
  <c r="F9" i="2" s="1"/>
  <c r="D10" i="2"/>
  <c r="F10" i="2" s="1"/>
  <c r="D11" i="2"/>
  <c r="F11" i="2" s="1"/>
  <c r="D12" i="2"/>
  <c r="F12" i="2" s="1"/>
  <c r="D16" i="2"/>
  <c r="F16" i="2" s="1"/>
  <c r="D17" i="2"/>
  <c r="F17" i="2" s="1"/>
  <c r="D18" i="2"/>
  <c r="F18" i="2"/>
  <c r="D20" i="2"/>
  <c r="F20" i="2" s="1"/>
  <c r="D21" i="2"/>
  <c r="F21" i="2" s="1"/>
  <c r="D22" i="2"/>
  <c r="F22" i="2"/>
  <c r="D24" i="2"/>
  <c r="F24" i="2" s="1"/>
  <c r="D25" i="2"/>
  <c r="F25" i="2" s="1"/>
  <c r="D26" i="2"/>
  <c r="F26" i="2" s="1"/>
  <c r="D30" i="2"/>
  <c r="F30" i="2" s="1"/>
  <c r="D31" i="2"/>
  <c r="F31" i="2" s="1"/>
  <c r="D32" i="2"/>
  <c r="F32" i="2"/>
  <c r="D33" i="2"/>
  <c r="F33" i="2" s="1"/>
  <c r="D34" i="2"/>
  <c r="F34" i="2" s="1"/>
  <c r="D35" i="2"/>
  <c r="F35" i="2" s="1"/>
  <c r="D36" i="2"/>
  <c r="F36" i="2" s="1"/>
  <c r="D37" i="2"/>
  <c r="F37" i="2" s="1"/>
  <c r="D38" i="2"/>
  <c r="F38" i="2" s="1"/>
  <c r="D39" i="2"/>
  <c r="F39" i="2" s="1"/>
  <c r="F40" i="2" l="1"/>
  <c r="F13" i="2"/>
  <c r="F27" i="2"/>
  <c r="M52" i="1"/>
  <c r="L52" i="1"/>
  <c r="K52" i="1"/>
  <c r="J52" i="1"/>
  <c r="I52" i="1"/>
  <c r="H52" i="1"/>
  <c r="G52" i="1"/>
  <c r="F52" i="1"/>
  <c r="F7" i="1"/>
  <c r="F53" i="1" s="1"/>
  <c r="F25" i="1"/>
  <c r="F30" i="1"/>
  <c r="F38" i="1"/>
  <c r="F44" i="1"/>
  <c r="D52" i="1"/>
  <c r="C52" i="1"/>
  <c r="C54" i="1" s="1"/>
  <c r="B52" i="1"/>
  <c r="X47" i="1"/>
  <c r="S52" i="1" s="1"/>
  <c r="V32" i="1"/>
  <c r="T5" i="1"/>
  <c r="Z5" i="1" s="1"/>
  <c r="X46" i="1"/>
  <c r="R31" i="1" s="1"/>
  <c r="T28" i="1"/>
  <c r="E46" i="1" s="1"/>
  <c r="N46" i="1" s="1"/>
  <c r="M44" i="1"/>
  <c r="L44" i="1"/>
  <c r="K44" i="1"/>
  <c r="J44" i="1"/>
  <c r="I44" i="1"/>
  <c r="H44" i="1"/>
  <c r="G44" i="1"/>
  <c r="N44" i="1" s="1"/>
  <c r="E44" i="1"/>
  <c r="D44" i="1"/>
  <c r="B44" i="1"/>
  <c r="C44" i="1"/>
  <c r="N43" i="1"/>
  <c r="N42" i="1"/>
  <c r="N41" i="1"/>
  <c r="N40" i="1"/>
  <c r="M38" i="1"/>
  <c r="L38" i="1"/>
  <c r="K38" i="1"/>
  <c r="J38" i="1"/>
  <c r="I38" i="1"/>
  <c r="H38" i="1"/>
  <c r="G38" i="1"/>
  <c r="D38" i="1"/>
  <c r="C38" i="1"/>
  <c r="B38" i="1"/>
  <c r="AL37" i="1"/>
  <c r="E37" i="1"/>
  <c r="N37" i="1" s="1"/>
  <c r="AL36" i="1"/>
  <c r="N36" i="1"/>
  <c r="AL35" i="1"/>
  <c r="N35" i="1"/>
  <c r="AL34" i="1"/>
  <c r="AL26" i="1"/>
  <c r="X34" i="1"/>
  <c r="Z34" i="1"/>
  <c r="V34" i="1"/>
  <c r="Y34" i="1" s="1"/>
  <c r="AL33" i="1"/>
  <c r="AK26" i="1"/>
  <c r="X33" i="1"/>
  <c r="R33" i="1"/>
  <c r="Z33" i="1" s="1"/>
  <c r="N33" i="1"/>
  <c r="AL32" i="1"/>
  <c r="N32" i="1"/>
  <c r="AL31" i="1"/>
  <c r="AL30" i="1"/>
  <c r="AL38" i="1"/>
  <c r="AI26" i="1"/>
  <c r="X30" i="1" s="1"/>
  <c r="Z30" i="1" s="1"/>
  <c r="V30" i="1"/>
  <c r="Y30" i="1" s="1"/>
  <c r="AI5" i="1"/>
  <c r="AI27" i="1" s="1"/>
  <c r="M30" i="1"/>
  <c r="L30" i="1"/>
  <c r="K30" i="1"/>
  <c r="J30" i="1"/>
  <c r="I30" i="1"/>
  <c r="H30" i="1"/>
  <c r="G30" i="1"/>
  <c r="D30" i="1"/>
  <c r="C30" i="1"/>
  <c r="B30" i="1"/>
  <c r="N30" i="1" s="1"/>
  <c r="AH26" i="1"/>
  <c r="X29" i="1" s="1"/>
  <c r="W29" i="1"/>
  <c r="V29" i="1"/>
  <c r="AH5" i="1" s="1"/>
  <c r="AH27" i="1" s="1"/>
  <c r="T29" i="1"/>
  <c r="E51" i="1" s="1"/>
  <c r="N51" i="1" s="1"/>
  <c r="N29" i="1"/>
  <c r="AG26" i="1"/>
  <c r="X28" i="1"/>
  <c r="R28" i="1"/>
  <c r="W28" i="1"/>
  <c r="V28" i="1"/>
  <c r="AG5" i="1" s="1"/>
  <c r="AG27" i="1" s="1"/>
  <c r="N28" i="1"/>
  <c r="E27" i="1"/>
  <c r="N27" i="1" s="1"/>
  <c r="E30" i="1"/>
  <c r="AJ26" i="1"/>
  <c r="X31" i="1"/>
  <c r="AF26" i="1"/>
  <c r="X26" i="1" s="1"/>
  <c r="AE26" i="1"/>
  <c r="X20" i="1" s="1"/>
  <c r="AD26" i="1"/>
  <c r="X10" i="1" s="1"/>
  <c r="AC26" i="1"/>
  <c r="S26" i="1"/>
  <c r="Q26" i="1"/>
  <c r="V25" i="1"/>
  <c r="R25" i="1"/>
  <c r="M25" i="1"/>
  <c r="M7" i="1"/>
  <c r="M53" i="1" s="1"/>
  <c r="M54" i="1" s="1"/>
  <c r="L25" i="1"/>
  <c r="L7" i="1"/>
  <c r="L53" i="1" s="1"/>
  <c r="L54" i="1" s="1"/>
  <c r="K25" i="1"/>
  <c r="J25" i="1"/>
  <c r="I25" i="1"/>
  <c r="H25" i="1"/>
  <c r="H53" i="1" s="1"/>
  <c r="H54" i="1" s="1"/>
  <c r="G25" i="1"/>
  <c r="D25" i="1"/>
  <c r="C25" i="1"/>
  <c r="B25" i="1"/>
  <c r="V24" i="1"/>
  <c r="R24" i="1"/>
  <c r="N24" i="1"/>
  <c r="W23" i="1"/>
  <c r="W26" i="1"/>
  <c r="V23" i="1"/>
  <c r="T23" i="1"/>
  <c r="T26" i="1" s="1"/>
  <c r="E50" i="1" s="1"/>
  <c r="N50" i="1" s="1"/>
  <c r="R23" i="1"/>
  <c r="R26" i="1" s="1"/>
  <c r="N23" i="1"/>
  <c r="N22" i="1"/>
  <c r="N21" i="1"/>
  <c r="Q20" i="1"/>
  <c r="N20" i="1"/>
  <c r="W19" i="1"/>
  <c r="V19" i="1"/>
  <c r="T19" i="1"/>
  <c r="R19" i="1"/>
  <c r="N19" i="1"/>
  <c r="W18" i="1"/>
  <c r="S18" i="1"/>
  <c r="S20" i="1" s="1"/>
  <c r="S35" i="1" s="1"/>
  <c r="N18" i="1"/>
  <c r="W17" i="1"/>
  <c r="T17" i="1"/>
  <c r="W16" i="1"/>
  <c r="T16" i="1"/>
  <c r="E16" i="1"/>
  <c r="N16" i="1" s="1"/>
  <c r="W15" i="1"/>
  <c r="V15" i="1"/>
  <c r="T15" i="1"/>
  <c r="R15" i="1"/>
  <c r="N15" i="1"/>
  <c r="W14" i="1"/>
  <c r="V14" i="1"/>
  <c r="T14" i="1"/>
  <c r="R14" i="1"/>
  <c r="W13" i="1"/>
  <c r="V13" i="1"/>
  <c r="T13" i="1"/>
  <c r="T20" i="1" s="1"/>
  <c r="E49" i="1" s="1"/>
  <c r="N49" i="1" s="1"/>
  <c r="R13" i="1"/>
  <c r="R5" i="1"/>
  <c r="E13" i="1"/>
  <c r="N13" i="1" s="1"/>
  <c r="S10" i="1"/>
  <c r="Q10" i="1"/>
  <c r="W9" i="1"/>
  <c r="V9" i="1"/>
  <c r="V8" i="1"/>
  <c r="V10" i="1" s="1"/>
  <c r="T9" i="1"/>
  <c r="T10" i="1" s="1"/>
  <c r="E48" i="1" s="1"/>
  <c r="N48" i="1" s="1"/>
  <c r="R9" i="1"/>
  <c r="R10" i="1" s="1"/>
  <c r="N9" i="1"/>
  <c r="W8" i="1"/>
  <c r="W10" i="1" s="1"/>
  <c r="T8" i="1"/>
  <c r="R8" i="1"/>
  <c r="K7" i="1"/>
  <c r="K53" i="1" s="1"/>
  <c r="K54" i="1" s="1"/>
  <c r="J7" i="1"/>
  <c r="J53" i="1"/>
  <c r="J54" i="1" s="1"/>
  <c r="I7" i="1"/>
  <c r="I53" i="1" s="1"/>
  <c r="H7" i="1"/>
  <c r="G7" i="1"/>
  <c r="G53" i="1"/>
  <c r="G54" i="1" s="1"/>
  <c r="E7" i="1"/>
  <c r="D7" i="1"/>
  <c r="C7" i="1"/>
  <c r="C53" i="1" s="1"/>
  <c r="B7" i="1"/>
  <c r="B53" i="1" s="1"/>
  <c r="N6" i="1"/>
  <c r="X5" i="1"/>
  <c r="W5" i="1"/>
  <c r="V5" i="1"/>
  <c r="AL5" i="1"/>
  <c r="AL27" i="1" s="1"/>
  <c r="V26" i="1"/>
  <c r="Q35" i="1"/>
  <c r="R20" i="1"/>
  <c r="X32" i="1"/>
  <c r="Z32" i="1" s="1"/>
  <c r="D53" i="1"/>
  <c r="D54" i="1"/>
  <c r="V33" i="1"/>
  <c r="Y33" i="1" s="1"/>
  <c r="E11" i="1"/>
  <c r="N11" i="1"/>
  <c r="Y32" i="1"/>
  <c r="W20" i="1" l="1"/>
  <c r="AE5" i="1" s="1"/>
  <c r="AE27" i="1" s="1"/>
  <c r="V20" i="1"/>
  <c r="Y26" i="1"/>
  <c r="Q52" i="1"/>
  <c r="V31" i="1"/>
  <c r="Y31" i="1" s="1"/>
  <c r="Y28" i="1"/>
  <c r="E47" i="1"/>
  <c r="N47" i="1" s="1"/>
  <c r="Z20" i="1"/>
  <c r="R51" i="1"/>
  <c r="E14" i="1"/>
  <c r="N14" i="1" s="1"/>
  <c r="S51" i="1"/>
  <c r="Z28" i="1"/>
  <c r="Y20" i="1"/>
  <c r="Y29" i="1"/>
  <c r="Z29" i="1"/>
  <c r="R52" i="1"/>
  <c r="T52" i="1" s="1"/>
  <c r="R35" i="1"/>
  <c r="E34" i="1"/>
  <c r="Z26" i="1"/>
  <c r="Q51" i="1"/>
  <c r="B54" i="1"/>
  <c r="Z31" i="1"/>
  <c r="E52" i="1"/>
  <c r="E10" i="1"/>
  <c r="Y10" i="1"/>
  <c r="AD5" i="1"/>
  <c r="AD27" i="1" s="1"/>
  <c r="V35" i="1"/>
  <c r="F54" i="1"/>
  <c r="T35" i="1"/>
  <c r="W35" i="1"/>
  <c r="X35" i="1"/>
  <c r="I54" i="1"/>
  <c r="Z10" i="1"/>
  <c r="Y5" i="1"/>
  <c r="AK5" i="1"/>
  <c r="AK27" i="1" s="1"/>
  <c r="N7" i="1"/>
  <c r="E12" i="1"/>
  <c r="N12" i="1" s="1"/>
  <c r="AF5" i="1"/>
  <c r="AF27" i="1" s="1"/>
  <c r="AC5" i="1"/>
  <c r="AC27" i="1" s="1"/>
  <c r="E17" i="1"/>
  <c r="N17" i="1" s="1"/>
  <c r="AJ5" i="1"/>
  <c r="AJ27" i="1" s="1"/>
  <c r="Z35" i="1" l="1"/>
  <c r="T51" i="1"/>
  <c r="X37" i="1"/>
  <c r="S41" i="1"/>
  <c r="S42" i="1" s="1"/>
  <c r="R47" i="1"/>
  <c r="Q47" i="1"/>
  <c r="R40" i="1"/>
  <c r="T40" i="1" s="1"/>
  <c r="Q46" i="1"/>
  <c r="R46" i="1"/>
  <c r="Q40" i="1"/>
  <c r="V40" i="1" s="1"/>
  <c r="N34" i="1"/>
  <c r="E38" i="1"/>
  <c r="N38" i="1" s="1"/>
  <c r="V36" i="1"/>
  <c r="V37" i="1" s="1"/>
  <c r="Y35" i="1"/>
  <c r="Y37" i="1" s="1"/>
  <c r="R36" i="1"/>
  <c r="N10" i="1"/>
  <c r="E25" i="1"/>
  <c r="N52" i="1"/>
  <c r="T37" i="1" s="1"/>
  <c r="E53" i="1" l="1"/>
  <c r="N25" i="1"/>
  <c r="T47" i="1"/>
  <c r="W47" i="1"/>
  <c r="W46" i="1"/>
  <c r="T46" i="1"/>
  <c r="N53" i="1" l="1"/>
  <c r="R37" i="1" s="1"/>
  <c r="E54" i="1"/>
  <c r="N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Bennett</author>
    <author>Susan Moore</author>
  </authors>
  <commentList>
    <comment ref="X2" authorId="0" shapeId="0" xr:uid="{7DFE39A5-7F26-4C45-95BC-CF81B814596A}">
      <text>
        <r>
          <rPr>
            <b/>
            <sz val="10"/>
            <color rgb="FF000000"/>
            <rFont val="Tahoma"/>
            <family val="2"/>
          </rPr>
          <t>Elizabeth Bennett: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Pulls from expenses enterted into Trip Expenses grid to the right</t>
        </r>
      </text>
    </comment>
    <comment ref="Y2" authorId="0" shapeId="0" xr:uid="{11AC2BAE-9924-C548-ADC6-4D568BD0F41E}">
      <text>
        <r>
          <rPr>
            <b/>
            <sz val="10"/>
            <color rgb="FF000000"/>
            <rFont val="Tahoma"/>
            <family val="2"/>
          </rPr>
          <t>Elizabeth Bennett: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Difference in the Revised Expenses columns and the Actuals column</t>
        </r>
      </text>
    </comment>
    <comment ref="Z2" authorId="0" shapeId="0" xr:uid="{9DD905A2-3BF5-704F-92AF-3A34214216D9}">
      <text>
        <r>
          <rPr>
            <b/>
            <sz val="10"/>
            <color rgb="FF000000"/>
            <rFont val="Tahoma"/>
            <family val="2"/>
          </rPr>
          <t>Elizabeth Bennett: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Difference between the Actual Budget and Actuals</t>
        </r>
      </text>
    </comment>
    <comment ref="Q8" authorId="0" shapeId="0" xr:uid="{FA8FD488-291A-EB44-8771-D4D439F791E0}">
      <text>
        <r>
          <rPr>
            <b/>
            <sz val="10"/>
            <color rgb="FF000000"/>
            <rFont val="Tahoma"/>
            <family val="2"/>
          </rPr>
          <t>Elizabeth Bennett: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$20 per person for day
</t>
        </r>
        <r>
          <rPr>
            <sz val="10"/>
            <color rgb="FF000000"/>
            <rFont val="Tahoma"/>
            <family val="2"/>
          </rPr>
          <t>$25 extra for Brahm center</t>
        </r>
      </text>
    </comment>
    <comment ref="S8" authorId="0" shapeId="0" xr:uid="{4CDA0840-51DC-A94A-9DA3-56B016974614}">
      <text>
        <r>
          <rPr>
            <b/>
            <sz val="10"/>
            <color rgb="FF000000"/>
            <rFont val="Tahoma"/>
            <family val="2"/>
          </rPr>
          <t>Elizabeth Bennett: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$20 per person for day
</t>
        </r>
        <r>
          <rPr>
            <sz val="10"/>
            <color rgb="FF000000"/>
            <rFont val="Tahoma"/>
            <family val="2"/>
          </rPr>
          <t>$25 extra for Brahm center</t>
        </r>
      </text>
    </comment>
    <comment ref="T18" authorId="0" shapeId="0" xr:uid="{F475A80B-0E5C-E64C-98A1-C59C1EDF716C}">
      <text>
        <r>
          <rPr>
            <b/>
            <sz val="12"/>
            <color rgb="FFFF0000"/>
            <rFont val="Calibri"/>
            <family val="2"/>
            <scheme val="minor"/>
          </rPr>
          <t>Elizabeth Bennett:</t>
        </r>
        <r>
          <rPr>
            <b/>
            <sz val="11"/>
            <color theme="1"/>
            <rFont val="Calibri"/>
            <family val="2"/>
          </rPr>
          <t xml:space="preserve">
</t>
        </r>
        <r>
          <rPr>
            <b/>
            <sz val="11"/>
            <color theme="1"/>
            <rFont val="Calibri"/>
            <family val="2"/>
          </rPr>
          <t>Enter total here and per person cost will be automatically figured</t>
        </r>
      </text>
    </comment>
    <comment ref="S28" authorId="0" shapeId="0" xr:uid="{707873C7-C438-0542-BE20-C03562D7AC35}">
      <text>
        <r>
          <rPr>
            <b/>
            <sz val="10"/>
            <color rgb="FF000000"/>
            <rFont val="Tahoma"/>
            <family val="2"/>
          </rPr>
          <t xml:space="preserve">Elizabeth Bennett:
</t>
        </r>
        <r>
          <rPr>
            <b/>
            <sz val="10"/>
            <color rgb="FF000000"/>
            <rFont val="Tahoma"/>
            <family val="2"/>
          </rPr>
          <t xml:space="preserve">$24 for Background check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$76 for translators
</t>
        </r>
      </text>
    </comment>
    <comment ref="AB29" authorId="0" shapeId="0" xr:uid="{25D32C0A-6675-AD41-ABFE-AA810777F145}">
      <text>
        <r>
          <rPr>
            <b/>
            <sz val="10"/>
            <color rgb="FF000000"/>
            <rFont val="Tahoma"/>
            <family val="2"/>
          </rPr>
          <t>Elizabeth Bennett: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Adjustments include dept transfers, restricted fund usage, and revenue overage refunds</t>
        </r>
      </text>
    </comment>
    <comment ref="T39" authorId="0" shapeId="0" xr:uid="{0E06ACF8-9010-DD4F-B344-2F98F18B140C}">
      <text>
        <r>
          <rPr>
            <b/>
            <sz val="10"/>
            <color rgb="FF000000"/>
            <rFont val="Tahoma"/>
            <family val="2"/>
          </rPr>
          <t>Elizabeth Bennett: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Difference between Acutal Revenue and Revised Revenue columns </t>
        </r>
      </text>
    </comment>
    <comment ref="V39" authorId="0" shapeId="0" xr:uid="{155FD9DC-8C49-A245-8090-DE1F3D5AD025}">
      <text>
        <r>
          <rPr>
            <b/>
            <sz val="10"/>
            <color rgb="FF000000"/>
            <rFont val="Tahoma"/>
            <family val="2"/>
          </rPr>
          <t>Elizabeth Bennett: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Difference between the Actual Revenue and Budget Revenue</t>
        </r>
      </text>
    </comment>
    <comment ref="S40" authorId="1" shapeId="0" xr:uid="{F5F23F58-D619-3648-8C5D-63816D16130A}">
      <text>
        <r>
          <rPr>
            <b/>
            <sz val="10"/>
            <color rgb="FF000000"/>
            <rFont val="Tahoma"/>
            <family val="2"/>
          </rPr>
          <t>Susan Moore: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from Adaptive</t>
        </r>
      </text>
    </comment>
    <comment ref="S41" authorId="0" shapeId="0" xr:uid="{C9A49998-75A9-5949-B2E3-2884341EE1A8}">
      <text>
        <r>
          <rPr>
            <b/>
            <sz val="10"/>
            <color rgb="FF000000"/>
            <rFont val="Tahoma"/>
            <family val="2"/>
          </rPr>
          <t>Elizabeth Bennett: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Actual Expenses less Adjustments</t>
        </r>
      </text>
    </comment>
    <comment ref="S42" authorId="0" shapeId="0" xr:uid="{9A3B91D6-4AFE-BC47-8ADE-3CE9C50421FB}">
      <text>
        <r>
          <rPr>
            <b/>
            <sz val="12"/>
            <color rgb="FFFF0000"/>
            <rFont val="Calibri"/>
            <family val="2"/>
            <scheme val="minor"/>
          </rPr>
          <t>Elizabeth Bennett:</t>
        </r>
        <r>
          <rPr>
            <b/>
            <sz val="11"/>
            <color theme="1"/>
            <rFont val="Calibri"/>
            <family val="2"/>
          </rPr>
          <t xml:space="preserve">
</t>
        </r>
        <r>
          <rPr>
            <b/>
            <sz val="11"/>
            <color theme="1"/>
            <rFont val="Calibri"/>
            <family val="2"/>
          </rPr>
          <t>Actual Revenue less Net Actuals (Actual Expenses less Adjustments)</t>
        </r>
      </text>
    </comment>
  </commentList>
</comments>
</file>

<file path=xl/sharedStrings.xml><?xml version="1.0" encoding="utf-8"?>
<sst xmlns="http://schemas.openxmlformats.org/spreadsheetml/2006/main" count="241" uniqueCount="196">
  <si>
    <t>APPROVED BUDGET</t>
  </si>
  <si>
    <t>REVISED EXPENSES</t>
  </si>
  <si>
    <t>REPORT</t>
  </si>
  <si>
    <t>TRIP EXPENSES</t>
  </si>
  <si>
    <t>XX.XX.20 - XX.XX.20</t>
  </si>
  <si>
    <t>Leaders</t>
  </si>
  <si>
    <t>Team Members</t>
  </si>
  <si>
    <t>Actuals</t>
  </si>
  <si>
    <t>Trip Variance</t>
  </si>
  <si>
    <t>Budget Variance</t>
  </si>
  <si>
    <t>Total</t>
  </si>
  <si>
    <t>As of 6/21</t>
  </si>
  <si>
    <t>Acct Code</t>
  </si>
  <si>
    <t>Expenses</t>
  </si>
  <si>
    <t>Per Person</t>
  </si>
  <si>
    <t>Leader Total</t>
  </si>
  <si>
    <t>Team Total</t>
  </si>
  <si>
    <t xml:space="preserve"> </t>
  </si>
  <si>
    <t>Lodging</t>
  </si>
  <si>
    <t>Meals &amp; Entmnt</t>
  </si>
  <si>
    <t>Transp</t>
  </si>
  <si>
    <t>Supplies</t>
  </si>
  <si>
    <t>Prof Fees</t>
  </si>
  <si>
    <t>CC Fees</t>
  </si>
  <si>
    <t>Reunion
 Party</t>
  </si>
  <si>
    <t>Scholarsh.</t>
  </si>
  <si>
    <t>Security</t>
  </si>
  <si>
    <t>Phone Exp</t>
  </si>
  <si>
    <t>Personnel Costs (Ministry)</t>
  </si>
  <si>
    <t>5200 - Lodging</t>
  </si>
  <si>
    <t>Amount</t>
  </si>
  <si>
    <t xml:space="preserve">      5100 Contract Labor</t>
  </si>
  <si>
    <t>Exp 1</t>
  </si>
  <si>
    <t xml:space="preserve"> Total Personnel Costs (Ministry)</t>
  </si>
  <si>
    <t>5210 - Food &amp; Ent.</t>
  </si>
  <si>
    <t>Exp 2</t>
  </si>
  <si>
    <t>Ministry Costs</t>
  </si>
  <si>
    <t xml:space="preserve">Food </t>
  </si>
  <si>
    <t>Exp 3</t>
  </si>
  <si>
    <t xml:space="preserve">      5110 Honorariums - Guest Speakers</t>
  </si>
  <si>
    <t xml:space="preserve">Leisure Day </t>
  </si>
  <si>
    <t>Exp 4</t>
  </si>
  <si>
    <t xml:space="preserve">      5300 Scholarships </t>
  </si>
  <si>
    <t>TOTAL</t>
  </si>
  <si>
    <t>Exp 5</t>
  </si>
  <si>
    <t xml:space="preserve">      5505 Security</t>
  </si>
  <si>
    <t>Exp 6</t>
  </si>
  <si>
    <t xml:space="preserve">      5125 Professional Services</t>
  </si>
  <si>
    <t>5230 - Transportation</t>
  </si>
  <si>
    <t>Exp 7</t>
  </si>
  <si>
    <t xml:space="preserve">      5200 Lodging</t>
  </si>
  <si>
    <t xml:space="preserve">Airfare / Bus fare </t>
  </si>
  <si>
    <t>Exp 8</t>
  </si>
  <si>
    <t xml:space="preserve">      5210 Team Meals   - Ent., Food &amp; Water</t>
  </si>
  <si>
    <t xml:space="preserve">Airport Tax/Visa </t>
  </si>
  <si>
    <t>Exp 9</t>
  </si>
  <si>
    <t xml:space="preserve">      5220 Meals &amp; Entrtnmnt - Oversight</t>
  </si>
  <si>
    <t xml:space="preserve">Shuttle, Vans, Taxis </t>
  </si>
  <si>
    <t>Exp 10</t>
  </si>
  <si>
    <t xml:space="preserve">      5225 Meals &amp; Entrtnmnt - Reunion Party</t>
  </si>
  <si>
    <t xml:space="preserve">Travel Insurance </t>
  </si>
  <si>
    <t>Exp 11</t>
  </si>
  <si>
    <t xml:space="preserve">      5230 Transportation</t>
  </si>
  <si>
    <t xml:space="preserve">Traveler Luggage </t>
  </si>
  <si>
    <t>Exp 12</t>
  </si>
  <si>
    <t xml:space="preserve">      5231 Mileage Reimbursement</t>
  </si>
  <si>
    <t>Extra Luggage</t>
  </si>
  <si>
    <t>Exp 13</t>
  </si>
  <si>
    <t xml:space="preserve">      5310 Donations &amp; Missions</t>
  </si>
  <si>
    <t xml:space="preserve">Tips </t>
  </si>
  <si>
    <t>Exp 14</t>
  </si>
  <si>
    <t xml:space="preserve">      5140 Training &amp; Development</t>
  </si>
  <si>
    <t>Exp 15</t>
  </si>
  <si>
    <t xml:space="preserve">      5610 Advertising</t>
  </si>
  <si>
    <t>Exp 16</t>
  </si>
  <si>
    <t xml:space="preserve">      5650 Curriculum &amp; Teaching Supplies</t>
  </si>
  <si>
    <t>5660 - Supplies</t>
  </si>
  <si>
    <t>Exp 17</t>
  </si>
  <si>
    <t xml:space="preserve">      5430 Promotional Supplies</t>
  </si>
  <si>
    <t xml:space="preserve">Team Shirts </t>
  </si>
  <si>
    <t>Exp 18</t>
  </si>
  <si>
    <t xml:space="preserve">      5420 Church Product Give-Away</t>
  </si>
  <si>
    <t>Home Visit Gifts</t>
  </si>
  <si>
    <t>Exp 19</t>
  </si>
  <si>
    <t>Total Ministry Costs</t>
  </si>
  <si>
    <t xml:space="preserve">Resource Materials </t>
  </si>
  <si>
    <t>Exp 20</t>
  </si>
  <si>
    <t>Facilities Costs</t>
  </si>
  <si>
    <t>EXP Total</t>
  </si>
  <si>
    <t xml:space="preserve">      5515 Phone - Internat Plan for Team Ldr</t>
  </si>
  <si>
    <t>Balance</t>
  </si>
  <si>
    <t xml:space="preserve">      5520 Insurance - General</t>
  </si>
  <si>
    <t>5125 - Prof Fees</t>
  </si>
  <si>
    <t xml:space="preserve">      5545 Rental Expense - Equipment</t>
  </si>
  <si>
    <t>5695 -CC Processing Fees</t>
  </si>
  <si>
    <t>ADJUSTMENTS</t>
  </si>
  <si>
    <t>CODING</t>
  </si>
  <si>
    <t>QTY</t>
  </si>
  <si>
    <t>AMOUNT</t>
  </si>
  <si>
    <t>Total Facilities Costs</t>
  </si>
  <si>
    <t>5225 - M&amp;E Reunion Party</t>
  </si>
  <si>
    <t>Administrative Costs</t>
  </si>
  <si>
    <t>5300 - Discount</t>
  </si>
  <si>
    <t xml:space="preserve">      5620 Postage</t>
  </si>
  <si>
    <t>5300 - Scholarships</t>
  </si>
  <si>
    <t xml:space="preserve">      5630 Printing</t>
  </si>
  <si>
    <t>5505 - Security</t>
  </si>
  <si>
    <t xml:space="preserve">      5660 Supplies - Other</t>
  </si>
  <si>
    <t>5515 - Phone-Ldr Intl Plan</t>
  </si>
  <si>
    <t xml:space="preserve">      5670 Supplies - Office</t>
  </si>
  <si>
    <t xml:space="preserve">      5680 Dues &amp; Subscriptions</t>
  </si>
  <si>
    <t>OVERALL TOTAL</t>
  </si>
  <si>
    <t xml:space="preserve">      5695 Credit card processing fees</t>
  </si>
  <si>
    <t>Verification = 0 (zero)</t>
  </si>
  <si>
    <t>Total Administrative Costs</t>
  </si>
  <si>
    <t>Non-Capital Expenses</t>
  </si>
  <si>
    <t>REVENUE</t>
  </si>
  <si>
    <t>APPROVED BUDGET REVENUE</t>
  </si>
  <si>
    <t>REVISED  REVENUE</t>
  </si>
  <si>
    <t>ACTUAL REVENUE</t>
  </si>
  <si>
    <t>REVENUE VARIANCE</t>
  </si>
  <si>
    <t xml:space="preserve">BUDGET VARIANCE </t>
  </si>
  <si>
    <t xml:space="preserve">      5800 Software &amp; Computer Equipment</t>
  </si>
  <si>
    <t>TOTALS</t>
  </si>
  <si>
    <t>NOTES:</t>
  </si>
  <si>
    <t xml:space="preserve">      5810 Non Capital Equipment</t>
  </si>
  <si>
    <t>NET ACTUALS</t>
  </si>
  <si>
    <t xml:space="preserve"> CODING: GLO-XXXX-D21-T01-GLO   Descriptor: ISR 03</t>
  </si>
  <si>
    <t xml:space="preserve">      5135 Hosting Services</t>
  </si>
  <si>
    <t>NET REVENUE OVER EXPENSE (negative in red)</t>
  </si>
  <si>
    <t xml:space="preserve">      5440 AV Production</t>
  </si>
  <si>
    <t>Total Non-Capital Expenses</t>
  </si>
  <si>
    <t>TEAM MEMBER CALCULATIONS</t>
  </si>
  <si>
    <t xml:space="preserve">    Team Member Projected REVENUE</t>
  </si>
  <si>
    <t>TOTAL TEAM REVENUE</t>
  </si>
  <si>
    <t>INDIVIDUAL MEMBER COST</t>
  </si>
  <si>
    <t>PERCENT DISCOUNT</t>
  </si>
  <si>
    <t>DISCOUNTED MEMBER COST</t>
  </si>
  <si>
    <t>ADVERTISED PRICE</t>
  </si>
  <si>
    <t>VARIANCE</t>
  </si>
  <si>
    <t>TOTAL VARIANCE</t>
  </si>
  <si>
    <t xml:space="preserve">      5125 Prof Fees</t>
  </si>
  <si>
    <t>ORIGINAL BUDGET</t>
  </si>
  <si>
    <t xml:space="preserve">      5200 Team Lodging</t>
  </si>
  <si>
    <t>REVISED BUDGET</t>
  </si>
  <si>
    <t xml:space="preserve">      5210 Team Meals   - Ent., Food &amp; Water   </t>
  </si>
  <si>
    <t xml:space="preserve">      5230 Team Travel </t>
  </si>
  <si>
    <t>GLOBAL EXPENSE CALCULATIONS</t>
  </si>
  <si>
    <t xml:space="preserve">      5660 Team Supplies - Shirts</t>
  </si>
  <si>
    <t>GLOBAL EXPENSE</t>
  </si>
  <si>
    <t>LEADER COST</t>
  </si>
  <si>
    <t>BENEVOLENCE</t>
  </si>
  <si>
    <t>Total PROJECTED Team Member Revenue</t>
  </si>
  <si>
    <t>Total NET Expenses</t>
  </si>
  <si>
    <t>TOTAL TRIP EXPENSE</t>
  </si>
  <si>
    <t>ISR - PHASE 1 TOUR</t>
  </si>
  <si>
    <t>Airport</t>
  </si>
  <si>
    <t>Yad Vashem (food line)</t>
  </si>
  <si>
    <t>Masada (food line)</t>
  </si>
  <si>
    <t xml:space="preserve">Old City </t>
  </si>
  <si>
    <t>Green Valley</t>
  </si>
  <si>
    <t>Lebanese</t>
  </si>
  <si>
    <t>St. Peter's Fish</t>
  </si>
  <si>
    <t>Megiddo (buffet)</t>
  </si>
  <si>
    <t>Totals</t>
  </si>
  <si>
    <t># Days</t>
  </si>
  <si>
    <t>Per Day</t>
  </si>
  <si>
    <t># People</t>
  </si>
  <si>
    <t>Tips for Lunch</t>
  </si>
  <si>
    <t>Lunch Tips</t>
  </si>
  <si>
    <t>Prima King  \  Front Desk</t>
  </si>
  <si>
    <t>Prima King  \  Wait Staff</t>
  </si>
  <si>
    <t>Prima King \  Bell Hop</t>
  </si>
  <si>
    <t>Sofia\  Front Desk</t>
  </si>
  <si>
    <t>Sofia\  Wait Staff</t>
  </si>
  <si>
    <t>Sofia\ Bell Hop</t>
  </si>
  <si>
    <t>West Lagoon\  Front Desk</t>
  </si>
  <si>
    <t>West Lagoon \  Wait Staff</t>
  </si>
  <si>
    <t>West Lagoon \ Bell Hop</t>
  </si>
  <si>
    <t xml:space="preserve">Hotel  </t>
  </si>
  <si>
    <t>Hotel Tipping Breakdown</t>
  </si>
  <si>
    <t xml:space="preserve">Towels </t>
  </si>
  <si>
    <t>Boat Ride</t>
  </si>
  <si>
    <t>Hotel Front Desk</t>
  </si>
  <si>
    <t>Hotel Wait Staff</t>
  </si>
  <si>
    <t>Hotel Bell Hop</t>
  </si>
  <si>
    <t>Tips</t>
  </si>
  <si>
    <t>CASH ADVANCE (SAMPLE)</t>
  </si>
  <si>
    <t>*Note - Guides and drivers annual income depends on tips from groups and is based on number of people in group.  If you have a smaller group consider adjusting the per day rate to compensate accordingly.</t>
  </si>
  <si>
    <t xml:space="preserve">Guide </t>
  </si>
  <si>
    <t>Driver</t>
  </si>
  <si>
    <t>Bottled Water (on bus)</t>
  </si>
  <si>
    <t>Travel day food (leaders)</t>
  </si>
  <si>
    <t>Lunch Tips (team &amp; leaders)</t>
  </si>
  <si>
    <t>Hotel Tipping</t>
  </si>
  <si>
    <t>Notre Dame (buffet)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</si>
</sst>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[=0]#,##0;#,##0"/>
    <numFmt numFmtId="166" formatCode="&quot;$&quot;#,##0;[Red]\-&quot;$&quot;#,##0"/>
    <numFmt numFmtId="167" formatCode="&quot;$&quot;#,##0.00;[Red]\-&quot;$&quot;#,##0.00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3"/>
      <name val="Calibri"/>
      <family val="2"/>
      <scheme val="minor"/>
    </font>
    <font>
      <u/>
      <sz val="10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99">
    <xf numFmtId="0" fontId="0" fillId="0" borderId="0" xfId="0"/>
    <xf numFmtId="0" fontId="0" fillId="2" borderId="0" xfId="0" applyFill="1"/>
    <xf numFmtId="0" fontId="0" fillId="0" borderId="0" xfId="0" applyFont="1" applyAlignment="1">
      <alignment horizontal="left"/>
    </xf>
    <xf numFmtId="0" fontId="6" fillId="0" borderId="0" xfId="0" applyFont="1"/>
    <xf numFmtId="17" fontId="5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top" wrapText="1"/>
    </xf>
    <xf numFmtId="17" fontId="7" fillId="0" borderId="14" xfId="0" applyNumberFormat="1" applyFont="1" applyBorder="1" applyAlignment="1">
      <alignment horizontal="center"/>
    </xf>
    <xf numFmtId="17" fontId="7" fillId="0" borderId="15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9" fillId="0" borderId="17" xfId="0" applyFont="1" applyBorder="1"/>
    <xf numFmtId="0" fontId="10" fillId="0" borderId="0" xfId="0" applyFont="1" applyAlignment="1">
      <alignment horizontal="left"/>
    </xf>
    <xf numFmtId="1" fontId="6" fillId="4" borderId="11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11" fillId="7" borderId="13" xfId="0" applyNumberFormat="1" applyFont="1" applyFill="1" applyBorder="1" applyAlignment="1">
      <alignment horizontal="center" vertical="center" wrapText="1"/>
    </xf>
    <xf numFmtId="164" fontId="11" fillId="8" borderId="12" xfId="0" applyNumberFormat="1" applyFont="1" applyFill="1" applyBorder="1" applyAlignment="1">
      <alignment horizontal="center" vertical="center" wrapText="1"/>
    </xf>
    <xf numFmtId="0" fontId="0" fillId="10" borderId="18" xfId="0" applyFont="1" applyFill="1" applyBorder="1" applyAlignment="1" applyProtection="1">
      <alignment horizontal="center"/>
      <protection locked="0"/>
    </xf>
    <xf numFmtId="0" fontId="0" fillId="10" borderId="19" xfId="0" applyNumberFormat="1" applyFill="1" applyBorder="1" applyAlignment="1" applyProtection="1">
      <alignment horizontal="center"/>
      <protection locked="0"/>
    </xf>
    <xf numFmtId="0" fontId="0" fillId="10" borderId="19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2" fillId="0" borderId="24" xfId="0" applyNumberFormat="1" applyFont="1" applyBorder="1"/>
    <xf numFmtId="165" fontId="13" fillId="11" borderId="25" xfId="0" applyNumberFormat="1" applyFont="1" applyFill="1" applyBorder="1"/>
    <xf numFmtId="165" fontId="13" fillId="11" borderId="26" xfId="0" applyNumberFormat="1" applyFont="1" applyFill="1" applyBorder="1"/>
    <xf numFmtId="165" fontId="13" fillId="11" borderId="27" xfId="0" applyNumberFormat="1" applyFont="1" applyFill="1" applyBorder="1"/>
    <xf numFmtId="0" fontId="14" fillId="0" borderId="17" xfId="0" applyFont="1" applyFill="1" applyBorder="1"/>
    <xf numFmtId="4" fontId="8" fillId="0" borderId="13" xfId="0" applyNumberFormat="1" applyFont="1" applyBorder="1" applyAlignment="1">
      <alignment horizontal="center"/>
    </xf>
    <xf numFmtId="4" fontId="8" fillId="0" borderId="12" xfId="1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left"/>
    </xf>
    <xf numFmtId="4" fontId="8" fillId="0" borderId="11" xfId="0" applyNumberFormat="1" applyFont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0" fontId="4" fillId="12" borderId="18" xfId="0" applyFont="1" applyFill="1" applyBorder="1" applyAlignment="1" applyProtection="1">
      <alignment horizontal="center"/>
      <protection locked="0"/>
    </xf>
    <xf numFmtId="2" fontId="15" fillId="12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12" borderId="19" xfId="0" applyFont="1" applyFill="1" applyBorder="1" applyAlignment="1" applyProtection="1">
      <alignment horizontal="center" vertical="center" wrapText="1"/>
      <protection locked="0"/>
    </xf>
    <xf numFmtId="0" fontId="15" fillId="12" borderId="19" xfId="0" applyFont="1" applyFill="1" applyBorder="1" applyAlignment="1" applyProtection="1">
      <alignment horizontal="center" vertical="center"/>
      <protection locked="0"/>
    </xf>
    <xf numFmtId="0" fontId="15" fillId="12" borderId="21" xfId="0" applyFont="1" applyFill="1" applyBorder="1" applyAlignment="1" applyProtection="1">
      <alignment horizontal="center" vertical="center"/>
      <protection locked="0"/>
    </xf>
    <xf numFmtId="0" fontId="15" fillId="12" borderId="22" xfId="0" applyFont="1" applyFill="1" applyBorder="1" applyAlignment="1" applyProtection="1">
      <alignment horizontal="center" vertical="center"/>
      <protection locked="0"/>
    </xf>
    <xf numFmtId="0" fontId="15" fillId="12" borderId="23" xfId="0" applyFont="1" applyFill="1" applyBorder="1" applyAlignment="1" applyProtection="1">
      <alignment horizontal="center" vertical="center"/>
      <protection locked="0"/>
    </xf>
    <xf numFmtId="0" fontId="12" fillId="0" borderId="28" xfId="0" applyNumberFormat="1" applyFont="1" applyBorder="1"/>
    <xf numFmtId="165" fontId="13" fillId="11" borderId="29" xfId="0" applyNumberFormat="1" applyFont="1" applyFill="1" applyBorder="1"/>
    <xf numFmtId="165" fontId="13" fillId="11" borderId="30" xfId="0" applyNumberFormat="1" applyFont="1" applyFill="1" applyBorder="1"/>
    <xf numFmtId="165" fontId="13" fillId="11" borderId="31" xfId="0" applyNumberFormat="1" applyFont="1" applyFill="1" applyBorder="1"/>
    <xf numFmtId="0" fontId="6" fillId="9" borderId="17" xfId="0" applyFont="1" applyFill="1" applyBorder="1"/>
    <xf numFmtId="44" fontId="8" fillId="4" borderId="13" xfId="1" applyNumberFormat="1" applyFont="1" applyFill="1" applyBorder="1"/>
    <xf numFmtId="44" fontId="8" fillId="4" borderId="3" xfId="0" applyNumberFormat="1" applyFont="1" applyFill="1" applyBorder="1"/>
    <xf numFmtId="44" fontId="16" fillId="10" borderId="13" xfId="1" applyNumberFormat="1" applyFont="1" applyFill="1" applyBorder="1"/>
    <xf numFmtId="44" fontId="8" fillId="10" borderId="10" xfId="0" applyNumberFormat="1" applyFont="1" applyFill="1" applyBorder="1"/>
    <xf numFmtId="44" fontId="8" fillId="4" borderId="11" xfId="0" applyNumberFormat="1" applyFont="1" applyFill="1" applyBorder="1"/>
    <xf numFmtId="44" fontId="8" fillId="10" borderId="12" xfId="0" applyNumberFormat="1" applyFont="1" applyFill="1" applyBorder="1"/>
    <xf numFmtId="44" fontId="8" fillId="13" borderId="3" xfId="0" applyNumberFormat="1" applyFont="1" applyFill="1" applyBorder="1"/>
    <xf numFmtId="44" fontId="8" fillId="14" borderId="13" xfId="0" applyNumberFormat="1" applyFont="1" applyFill="1" applyBorder="1"/>
    <xf numFmtId="44" fontId="8" fillId="15" borderId="12" xfId="0" applyNumberFormat="1" applyFont="1" applyFill="1" applyBorder="1"/>
    <xf numFmtId="0" fontId="17" fillId="16" borderId="18" xfId="0" applyFont="1" applyFill="1" applyBorder="1" applyAlignment="1" applyProtection="1">
      <alignment horizontal="center"/>
      <protection locked="0"/>
    </xf>
    <xf numFmtId="44" fontId="4" fillId="16" borderId="19" xfId="1" applyFont="1" applyFill="1" applyBorder="1" applyAlignment="1" applyProtection="1">
      <alignment horizontal="center"/>
      <protection locked="0"/>
    </xf>
    <xf numFmtId="44" fontId="4" fillId="16" borderId="32" xfId="1" applyFont="1" applyFill="1" applyBorder="1" applyAlignment="1" applyProtection="1">
      <alignment horizontal="center"/>
      <protection locked="0"/>
    </xf>
    <xf numFmtId="44" fontId="4" fillId="16" borderId="21" xfId="1" applyFont="1" applyFill="1" applyBorder="1" applyAlignment="1" applyProtection="1">
      <alignment horizontal="center"/>
      <protection locked="0"/>
    </xf>
    <xf numFmtId="44" fontId="4" fillId="16" borderId="22" xfId="1" applyFont="1" applyFill="1" applyBorder="1" applyAlignment="1" applyProtection="1">
      <alignment horizontal="center"/>
      <protection locked="0"/>
    </xf>
    <xf numFmtId="44" fontId="4" fillId="16" borderId="23" xfId="1" applyFont="1" applyFill="1" applyBorder="1" applyAlignment="1" applyProtection="1">
      <alignment horizontal="center"/>
      <protection locked="0"/>
    </xf>
    <xf numFmtId="44" fontId="18" fillId="0" borderId="0" xfId="0" applyNumberFormat="1" applyFont="1" applyProtection="1">
      <protection locked="0"/>
    </xf>
    <xf numFmtId="165" fontId="13" fillId="0" borderId="29" xfId="0" applyNumberFormat="1" applyFont="1" applyFill="1" applyBorder="1"/>
    <xf numFmtId="165" fontId="13" fillId="0" borderId="30" xfId="0" applyNumberFormat="1" applyFont="1" applyFill="1" applyBorder="1"/>
    <xf numFmtId="165" fontId="13" fillId="0" borderId="31" xfId="0" applyNumberFormat="1" applyFont="1" applyFill="1" applyBorder="1"/>
    <xf numFmtId="4" fontId="16" fillId="0" borderId="13" xfId="1" applyNumberFormat="1" applyFont="1" applyFill="1" applyBorder="1"/>
    <xf numFmtId="4" fontId="8" fillId="0" borderId="3" xfId="0" applyNumberFormat="1" applyFont="1" applyFill="1" applyBorder="1"/>
    <xf numFmtId="4" fontId="8" fillId="0" borderId="10" xfId="0" applyNumberFormat="1" applyFont="1" applyFill="1" applyBorder="1"/>
    <xf numFmtId="4" fontId="6" fillId="0" borderId="0" xfId="0" applyNumberFormat="1" applyFont="1" applyFill="1" applyAlignment="1">
      <alignment horizontal="left"/>
    </xf>
    <xf numFmtId="4" fontId="8" fillId="0" borderId="11" xfId="0" applyNumberFormat="1" applyFont="1" applyFill="1" applyBorder="1"/>
    <xf numFmtId="4" fontId="19" fillId="0" borderId="12" xfId="0" applyNumberFormat="1" applyFont="1" applyFill="1" applyBorder="1"/>
    <xf numFmtId="164" fontId="8" fillId="0" borderId="13" xfId="0" applyNumberFormat="1" applyFont="1" applyFill="1" applyBorder="1"/>
    <xf numFmtId="164" fontId="8" fillId="0" borderId="12" xfId="0" applyNumberFormat="1" applyFont="1" applyFill="1" applyBorder="1"/>
    <xf numFmtId="42" fontId="18" fillId="0" borderId="33" xfId="2" applyFont="1" applyBorder="1" applyProtection="1">
      <protection locked="0"/>
    </xf>
    <xf numFmtId="44" fontId="16" fillId="0" borderId="20" xfId="2" applyNumberFormat="1" applyFont="1" applyFill="1" applyBorder="1" applyAlignment="1" applyProtection="1">
      <alignment horizontal="center"/>
      <protection locked="0"/>
    </xf>
    <xf numFmtId="44" fontId="16" fillId="0" borderId="34" xfId="2" applyNumberFormat="1" applyFont="1" applyFill="1" applyBorder="1" applyAlignment="1" applyProtection="1">
      <alignment horizontal="center"/>
      <protection locked="0"/>
    </xf>
    <xf numFmtId="44" fontId="16" fillId="0" borderId="35" xfId="2" applyNumberFormat="1" applyFont="1" applyFill="1" applyBorder="1" applyAlignment="1" applyProtection="1">
      <alignment horizontal="center"/>
      <protection locked="0"/>
    </xf>
    <xf numFmtId="0" fontId="12" fillId="0" borderId="36" xfId="0" applyNumberFormat="1" applyFont="1" applyBorder="1"/>
    <xf numFmtId="165" fontId="7" fillId="12" borderId="29" xfId="0" applyNumberFormat="1" applyFont="1" applyFill="1" applyBorder="1"/>
    <xf numFmtId="165" fontId="7" fillId="12" borderId="31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3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42" fontId="18" fillId="0" borderId="18" xfId="2" applyFont="1" applyBorder="1" applyProtection="1">
      <protection locked="0"/>
    </xf>
    <xf numFmtId="44" fontId="16" fillId="0" borderId="19" xfId="2" applyNumberFormat="1" applyFont="1" applyFill="1" applyBorder="1" applyAlignment="1" applyProtection="1">
      <alignment horizontal="center"/>
      <protection locked="0"/>
    </xf>
    <xf numFmtId="44" fontId="16" fillId="0" borderId="23" xfId="2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44" fontId="16" fillId="17" borderId="38" xfId="1" applyNumberFormat="1" applyFont="1" applyFill="1" applyBorder="1"/>
    <xf numFmtId="44" fontId="16" fillId="18" borderId="38" xfId="1" applyNumberFormat="1" applyFont="1" applyFill="1" applyBorder="1"/>
    <xf numFmtId="44" fontId="16" fillId="18" borderId="39" xfId="1" applyNumberFormat="1" applyFont="1" applyFill="1" applyBorder="1"/>
    <xf numFmtId="44" fontId="16" fillId="17" borderId="40" xfId="1" applyNumberFormat="1" applyFont="1" applyFill="1" applyBorder="1"/>
    <xf numFmtId="44" fontId="16" fillId="19" borderId="41" xfId="1" applyNumberFormat="1" applyFont="1" applyFill="1" applyBorder="1"/>
    <xf numFmtId="44" fontId="16" fillId="20" borderId="38" xfId="1" applyNumberFormat="1" applyFont="1" applyFill="1" applyBorder="1"/>
    <xf numFmtId="44" fontId="16" fillId="21" borderId="39" xfId="1" applyNumberFormat="1" applyFont="1" applyFill="1" applyBorder="1"/>
    <xf numFmtId="0" fontId="20" fillId="0" borderId="42" xfId="0" applyFont="1" applyBorder="1"/>
    <xf numFmtId="0" fontId="20" fillId="0" borderId="30" xfId="0" applyFont="1" applyBorder="1"/>
    <xf numFmtId="44" fontId="16" fillId="17" borderId="43" xfId="1" applyNumberFormat="1" applyFont="1" applyFill="1" applyBorder="1"/>
    <xf numFmtId="44" fontId="16" fillId="17" borderId="36" xfId="1" applyNumberFormat="1" applyFont="1" applyFill="1" applyBorder="1"/>
    <xf numFmtId="44" fontId="16" fillId="18" borderId="43" xfId="1" applyNumberFormat="1" applyFont="1" applyFill="1" applyBorder="1"/>
    <xf numFmtId="44" fontId="16" fillId="18" borderId="44" xfId="1" applyNumberFormat="1" applyFont="1" applyFill="1" applyBorder="1"/>
    <xf numFmtId="44" fontId="16" fillId="17" borderId="45" xfId="1" applyNumberFormat="1" applyFont="1" applyFill="1" applyBorder="1"/>
    <xf numFmtId="44" fontId="16" fillId="18" borderId="37" xfId="1" applyNumberFormat="1" applyFont="1" applyFill="1" applyBorder="1"/>
    <xf numFmtId="44" fontId="16" fillId="19" borderId="46" xfId="1" applyNumberFormat="1" applyFont="1" applyFill="1" applyBorder="1"/>
    <xf numFmtId="44" fontId="16" fillId="20" borderId="47" xfId="1" applyNumberFormat="1" applyFont="1" applyFill="1" applyBorder="1"/>
    <xf numFmtId="44" fontId="16" fillId="21" borderId="48" xfId="1" applyNumberFormat="1" applyFont="1" applyFill="1" applyBorder="1"/>
    <xf numFmtId="0" fontId="12" fillId="9" borderId="28" xfId="0" applyNumberFormat="1" applyFont="1" applyFill="1" applyBorder="1"/>
    <xf numFmtId="0" fontId="20" fillId="9" borderId="42" xfId="0" applyFont="1" applyFill="1" applyBorder="1"/>
    <xf numFmtId="0" fontId="20" fillId="9" borderId="30" xfId="0" applyFont="1" applyFill="1" applyBorder="1"/>
    <xf numFmtId="44" fontId="20" fillId="9" borderId="30" xfId="0" applyNumberFormat="1" applyFont="1" applyFill="1" applyBorder="1"/>
    <xf numFmtId="0" fontId="6" fillId="0" borderId="17" xfId="0" applyFont="1" applyBorder="1"/>
    <xf numFmtId="44" fontId="16" fillId="4" borderId="43" xfId="1" applyNumberFormat="1" applyFont="1" applyFill="1" applyBorder="1"/>
    <xf numFmtId="44" fontId="8" fillId="4" borderId="36" xfId="0" applyNumberFormat="1" applyFont="1" applyFill="1" applyBorder="1"/>
    <xf numFmtId="44" fontId="8" fillId="10" borderId="43" xfId="1" applyNumberFormat="1" applyFont="1" applyFill="1" applyBorder="1"/>
    <xf numFmtId="44" fontId="8" fillId="10" borderId="44" xfId="0" applyNumberFormat="1" applyFont="1" applyFill="1" applyBorder="1"/>
    <xf numFmtId="44" fontId="8" fillId="4" borderId="45" xfId="0" applyNumberFormat="1" applyFont="1" applyFill="1" applyBorder="1"/>
    <xf numFmtId="0" fontId="21" fillId="0" borderId="0" xfId="0" applyFont="1"/>
    <xf numFmtId="0" fontId="12" fillId="9" borderId="28" xfId="0" applyNumberFormat="1" applyFont="1" applyFill="1" applyBorder="1" applyAlignment="1">
      <alignment horizontal="left"/>
    </xf>
    <xf numFmtId="44" fontId="20" fillId="9" borderId="30" xfId="1" applyFont="1" applyFill="1" applyBorder="1"/>
    <xf numFmtId="4" fontId="0" fillId="0" borderId="13" xfId="0" applyNumberFormat="1" applyBorder="1"/>
    <xf numFmtId="4" fontId="0" fillId="0" borderId="46" xfId="0" applyNumberFormat="1" applyBorder="1"/>
    <xf numFmtId="4" fontId="0" fillId="0" borderId="49" xfId="0" applyNumberFormat="1" applyBorder="1"/>
    <xf numFmtId="4" fontId="0" fillId="0" borderId="0" xfId="0" applyNumberFormat="1" applyAlignment="1">
      <alignment horizontal="left"/>
    </xf>
    <xf numFmtId="4" fontId="0" fillId="0" borderId="50" xfId="0" applyNumberFormat="1" applyBorder="1"/>
    <xf numFmtId="4" fontId="16" fillId="0" borderId="37" xfId="0" applyNumberFormat="1" applyFont="1" applyBorder="1"/>
    <xf numFmtId="4" fontId="0" fillId="0" borderId="46" xfId="0" applyNumberFormat="1" applyFill="1" applyBorder="1"/>
    <xf numFmtId="164" fontId="0" fillId="0" borderId="28" xfId="0" applyNumberFormat="1" applyFill="1" applyBorder="1"/>
    <xf numFmtId="164" fontId="0" fillId="0" borderId="37" xfId="0" applyNumberFormat="1" applyFill="1" applyBorder="1"/>
    <xf numFmtId="0" fontId="0" fillId="9" borderId="30" xfId="0" applyFill="1" applyBorder="1"/>
    <xf numFmtId="0" fontId="20" fillId="0" borderId="17" xfId="0" applyFont="1" applyBorder="1"/>
    <xf numFmtId="44" fontId="16" fillId="17" borderId="8" xfId="1" applyNumberFormat="1" applyFont="1" applyFill="1" applyBorder="1"/>
    <xf numFmtId="44" fontId="16" fillId="17" borderId="24" xfId="1" applyNumberFormat="1" applyFont="1" applyFill="1" applyBorder="1"/>
    <xf numFmtId="44" fontId="16" fillId="18" borderId="24" xfId="1" applyNumberFormat="1" applyFont="1" applyFill="1" applyBorder="1"/>
    <xf numFmtId="44" fontId="16" fillId="18" borderId="51" xfId="1" applyNumberFormat="1" applyFont="1" applyFill="1" applyBorder="1"/>
    <xf numFmtId="44" fontId="16" fillId="17" borderId="52" xfId="1" applyNumberFormat="1" applyFont="1" applyFill="1" applyBorder="1"/>
    <xf numFmtId="44" fontId="16" fillId="19" borderId="9" xfId="1" applyNumberFormat="1" applyFont="1" applyFill="1" applyBorder="1"/>
    <xf numFmtId="44" fontId="16" fillId="20" borderId="53" xfId="1" applyNumberFormat="1" applyFont="1" applyFill="1" applyBorder="1"/>
    <xf numFmtId="44" fontId="16" fillId="21" borderId="54" xfId="1" applyNumberFormat="1" applyFont="1" applyFill="1" applyBorder="1"/>
    <xf numFmtId="44" fontId="16" fillId="17" borderId="55" xfId="1" applyNumberFormat="1" applyFont="1" applyFill="1" applyBorder="1"/>
    <xf numFmtId="44" fontId="16" fillId="17" borderId="56" xfId="1" applyNumberFormat="1" applyFont="1" applyFill="1" applyBorder="1"/>
    <xf numFmtId="44" fontId="16" fillId="18" borderId="56" xfId="1" applyNumberFormat="1" applyFont="1" applyFill="1" applyBorder="1"/>
    <xf numFmtId="44" fontId="16" fillId="18" borderId="57" xfId="1" applyNumberFormat="1" applyFont="1" applyFill="1" applyBorder="1"/>
    <xf numFmtId="44" fontId="16" fillId="17" borderId="58" xfId="1" applyNumberFormat="1" applyFont="1" applyFill="1" applyBorder="1"/>
    <xf numFmtId="44" fontId="16" fillId="19" borderId="59" xfId="1" applyNumberFormat="1" applyFont="1" applyFill="1" applyBorder="1"/>
    <xf numFmtId="44" fontId="16" fillId="20" borderId="56" xfId="1" applyNumberFormat="1" applyFont="1" applyFill="1" applyBorder="1"/>
    <xf numFmtId="44" fontId="16" fillId="21" borderId="57" xfId="1" applyNumberFormat="1" applyFont="1" applyFill="1" applyBorder="1"/>
    <xf numFmtId="0" fontId="22" fillId="0" borderId="28" xfId="0" applyNumberFormat="1" applyFont="1" applyBorder="1"/>
    <xf numFmtId="4" fontId="6" fillId="0" borderId="0" xfId="0" applyNumberFormat="1" applyFont="1" applyBorder="1" applyAlignment="1">
      <alignment horizontal="left"/>
    </xf>
    <xf numFmtId="0" fontId="20" fillId="0" borderId="17" xfId="0" applyFont="1" applyFill="1" applyBorder="1"/>
    <xf numFmtId="0" fontId="20" fillId="9" borderId="60" xfId="0" applyFont="1" applyFill="1" applyBorder="1"/>
    <xf numFmtId="0" fontId="20" fillId="9" borderId="61" xfId="0" applyFont="1" applyFill="1" applyBorder="1"/>
    <xf numFmtId="44" fontId="20" fillId="9" borderId="61" xfId="0" applyNumberFormat="1" applyFont="1" applyFill="1" applyBorder="1"/>
    <xf numFmtId="0" fontId="0" fillId="9" borderId="61" xfId="0" applyFill="1" applyBorder="1"/>
    <xf numFmtId="0" fontId="20" fillId="0" borderId="62" xfId="0" applyFont="1" applyBorder="1"/>
    <xf numFmtId="0" fontId="20" fillId="0" borderId="63" xfId="0" applyFont="1" applyBorder="1"/>
    <xf numFmtId="44" fontId="16" fillId="17" borderId="64" xfId="1" applyNumberFormat="1" applyFont="1" applyFill="1" applyBorder="1"/>
    <xf numFmtId="44" fontId="16" fillId="17" borderId="47" xfId="1" applyNumberFormat="1" applyFont="1" applyFill="1" applyBorder="1"/>
    <xf numFmtId="44" fontId="16" fillId="11" borderId="28" xfId="1" applyNumberFormat="1" applyFont="1" applyFill="1" applyBorder="1"/>
    <xf numFmtId="44" fontId="16" fillId="11" borderId="37" xfId="1" applyNumberFormat="1" applyFont="1" applyFill="1" applyBorder="1"/>
    <xf numFmtId="44" fontId="16" fillId="19" borderId="58" xfId="1" applyNumberFormat="1" applyFont="1" applyFill="1" applyBorder="1"/>
    <xf numFmtId="44" fontId="16" fillId="17" borderId="65" xfId="1" applyNumberFormat="1" applyFont="1" applyFill="1" applyBorder="1"/>
    <xf numFmtId="44" fontId="16" fillId="18" borderId="65" xfId="1" applyNumberFormat="1" applyFont="1" applyFill="1" applyBorder="1"/>
    <xf numFmtId="44" fontId="16" fillId="18" borderId="66" xfId="1" applyNumberFormat="1" applyFont="1" applyFill="1" applyBorder="1"/>
    <xf numFmtId="44" fontId="16" fillId="17" borderId="50" xfId="1" applyNumberFormat="1" applyFont="1" applyFill="1" applyBorder="1"/>
    <xf numFmtId="44" fontId="16" fillId="20" borderId="28" xfId="1" applyNumberFormat="1" applyFont="1" applyFill="1" applyBorder="1"/>
    <xf numFmtId="44" fontId="16" fillId="21" borderId="37" xfId="1" applyNumberFormat="1" applyFont="1" applyFill="1" applyBorder="1"/>
    <xf numFmtId="44" fontId="8" fillId="4" borderId="36" xfId="1" applyNumberFormat="1" applyFont="1" applyFill="1" applyBorder="1"/>
    <xf numFmtId="44" fontId="8" fillId="10" borderId="36" xfId="1" applyNumberFormat="1" applyFont="1" applyFill="1" applyBorder="1"/>
    <xf numFmtId="44" fontId="8" fillId="10" borderId="44" xfId="1" applyNumberFormat="1" applyFont="1" applyFill="1" applyBorder="1"/>
    <xf numFmtId="44" fontId="8" fillId="4" borderId="11" xfId="1" applyNumberFormat="1" applyFont="1" applyFill="1" applyBorder="1"/>
    <xf numFmtId="44" fontId="8" fillId="10" borderId="12" xfId="1" applyNumberFormat="1" applyFont="1" applyFill="1" applyBorder="1"/>
    <xf numFmtId="44" fontId="8" fillId="13" borderId="3" xfId="1" applyNumberFormat="1" applyFont="1" applyFill="1" applyBorder="1"/>
    <xf numFmtId="44" fontId="8" fillId="14" borderId="13" xfId="1" applyNumberFormat="1" applyFont="1" applyFill="1" applyBorder="1"/>
    <xf numFmtId="44" fontId="8" fillId="15" borderId="12" xfId="1" applyNumberFormat="1" applyFont="1" applyFill="1" applyBorder="1"/>
    <xf numFmtId="44" fontId="16" fillId="0" borderId="19" xfId="2" applyNumberFormat="1" applyFont="1" applyBorder="1" applyAlignment="1" applyProtection="1">
      <alignment horizontal="center"/>
      <protection locked="0"/>
    </xf>
    <xf numFmtId="0" fontId="12" fillId="0" borderId="28" xfId="0" applyFont="1" applyFill="1" applyBorder="1"/>
    <xf numFmtId="4" fontId="8" fillId="0" borderId="36" xfId="1" applyNumberFormat="1" applyFont="1" applyFill="1" applyBorder="1"/>
    <xf numFmtId="4" fontId="8" fillId="0" borderId="44" xfId="1" applyNumberFormat="1" applyFont="1" applyFill="1" applyBorder="1"/>
    <xf numFmtId="4" fontId="8" fillId="0" borderId="52" xfId="1" applyNumberFormat="1" applyFont="1" applyFill="1" applyBorder="1"/>
    <xf numFmtId="4" fontId="8" fillId="0" borderId="12" xfId="1" applyNumberFormat="1" applyFont="1" applyFill="1" applyBorder="1"/>
    <xf numFmtId="4" fontId="8" fillId="0" borderId="9" xfId="1" applyNumberFormat="1" applyFont="1" applyFill="1" applyBorder="1"/>
    <xf numFmtId="164" fontId="8" fillId="0" borderId="24" xfId="1" applyNumberFormat="1" applyFont="1" applyFill="1" applyBorder="1"/>
    <xf numFmtId="164" fontId="8" fillId="0" borderId="51" xfId="1" applyNumberFormat="1" applyFont="1" applyFill="1" applyBorder="1"/>
    <xf numFmtId="4" fontId="8" fillId="0" borderId="13" xfId="1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164" fontId="8" fillId="0" borderId="51" xfId="0" applyNumberFormat="1" applyFont="1" applyFill="1" applyBorder="1" applyAlignment="1">
      <alignment horizontal="center"/>
    </xf>
    <xf numFmtId="44" fontId="16" fillId="18" borderId="67" xfId="1" applyNumberFormat="1" applyFont="1" applyFill="1" applyBorder="1"/>
    <xf numFmtId="44" fontId="16" fillId="18" borderId="68" xfId="1" applyNumberFormat="1" applyFont="1" applyFill="1" applyBorder="1"/>
    <xf numFmtId="0" fontId="20" fillId="0" borderId="60" xfId="0" applyFont="1" applyBorder="1"/>
    <xf numFmtId="0" fontId="20" fillId="0" borderId="61" xfId="0" applyFont="1" applyBorder="1"/>
    <xf numFmtId="0" fontId="20" fillId="19" borderId="17" xfId="0" applyFont="1" applyFill="1" applyBorder="1"/>
    <xf numFmtId="44" fontId="16" fillId="18" borderId="23" xfId="1" applyNumberFormat="1" applyFont="1" applyFill="1" applyBorder="1"/>
    <xf numFmtId="0" fontId="20" fillId="12" borderId="0" xfId="0" applyFont="1" applyFill="1" applyBorder="1"/>
    <xf numFmtId="44" fontId="16" fillId="17" borderId="69" xfId="1" applyNumberFormat="1" applyFont="1" applyFill="1" applyBorder="1"/>
    <xf numFmtId="44" fontId="16" fillId="17" borderId="28" xfId="1" applyNumberFormat="1" applyFont="1" applyFill="1" applyBorder="1"/>
    <xf numFmtId="44" fontId="16" fillId="18" borderId="70" xfId="1" applyNumberFormat="1" applyFont="1" applyFill="1" applyBorder="1"/>
    <xf numFmtId="44" fontId="16" fillId="18" borderId="71" xfId="1" applyNumberFormat="1" applyFont="1" applyFill="1" applyBorder="1"/>
    <xf numFmtId="42" fontId="18" fillId="0" borderId="72" xfId="2" applyFont="1" applyBorder="1" applyProtection="1">
      <protection locked="0"/>
    </xf>
    <xf numFmtId="44" fontId="16" fillId="0" borderId="32" xfId="2" applyNumberFormat="1" applyFont="1" applyBorder="1" applyAlignment="1" applyProtection="1">
      <alignment horizontal="center"/>
      <protection locked="0"/>
    </xf>
    <xf numFmtId="44" fontId="16" fillId="0" borderId="32" xfId="2" applyNumberFormat="1" applyFont="1" applyFill="1" applyBorder="1" applyAlignment="1" applyProtection="1">
      <alignment horizontal="center"/>
      <protection locked="0"/>
    </xf>
    <xf numFmtId="44" fontId="16" fillId="0" borderId="73" xfId="2" applyNumberFormat="1" applyFont="1" applyFill="1" applyBorder="1" applyAlignment="1" applyProtection="1">
      <alignment horizontal="center"/>
      <protection locked="0"/>
    </xf>
    <xf numFmtId="165" fontId="13" fillId="11" borderId="42" xfId="0" applyNumberFormat="1" applyFont="1" applyFill="1" applyBorder="1"/>
    <xf numFmtId="44" fontId="8" fillId="4" borderId="13" xfId="0" applyNumberFormat="1" applyFont="1" applyFill="1" applyBorder="1"/>
    <xf numFmtId="44" fontId="8" fillId="10" borderId="13" xfId="1" applyNumberFormat="1" applyFont="1" applyFill="1" applyBorder="1"/>
    <xf numFmtId="0" fontId="23" fillId="13" borderId="74" xfId="0" applyFont="1" applyFill="1" applyBorder="1" applyAlignment="1" applyProtection="1">
      <alignment horizontal="left"/>
      <protection locked="0"/>
    </xf>
    <xf numFmtId="40" fontId="16" fillId="13" borderId="75" xfId="0" applyNumberFormat="1" applyFont="1" applyFill="1" applyBorder="1" applyAlignment="1" applyProtection="1">
      <alignment horizontal="center"/>
      <protection locked="0"/>
    </xf>
    <xf numFmtId="40" fontId="16" fillId="13" borderId="34" xfId="0" applyNumberFormat="1" applyFont="1" applyFill="1" applyBorder="1" applyAlignment="1" applyProtection="1">
      <alignment horizontal="center"/>
      <protection locked="0"/>
    </xf>
    <xf numFmtId="40" fontId="16" fillId="13" borderId="76" xfId="0" applyNumberFormat="1" applyFont="1" applyFill="1" applyBorder="1" applyAlignment="1" applyProtection="1">
      <alignment horizontal="center"/>
      <protection locked="0"/>
    </xf>
    <xf numFmtId="40" fontId="16" fillId="13" borderId="77" xfId="0" applyNumberFormat="1" applyFont="1" applyFill="1" applyBorder="1" applyAlignment="1" applyProtection="1">
      <alignment horizontal="center"/>
      <protection locked="0"/>
    </xf>
    <xf numFmtId="40" fontId="16" fillId="13" borderId="71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Border="1"/>
    <xf numFmtId="4" fontId="8" fillId="0" borderId="12" xfId="0" applyNumberFormat="1" applyFont="1" applyFill="1" applyBorder="1"/>
    <xf numFmtId="0" fontId="23" fillId="8" borderId="78" xfId="0" applyFont="1" applyFill="1" applyBorder="1" applyAlignment="1" applyProtection="1">
      <alignment horizontal="left"/>
      <protection locked="0"/>
    </xf>
    <xf numFmtId="40" fontId="16" fillId="8" borderId="79" xfId="0" applyNumberFormat="1" applyFont="1" applyFill="1" applyBorder="1" applyAlignment="1" applyProtection="1">
      <alignment horizontal="center"/>
      <protection locked="0"/>
    </xf>
    <xf numFmtId="40" fontId="16" fillId="8" borderId="80" xfId="0" applyNumberFormat="1" applyFont="1" applyFill="1" applyBorder="1" applyAlignment="1" applyProtection="1">
      <alignment horizontal="center"/>
      <protection locked="0"/>
    </xf>
    <xf numFmtId="40" fontId="16" fillId="8" borderId="81" xfId="0" applyNumberFormat="1" applyFont="1" applyFill="1" applyBorder="1" applyAlignment="1" applyProtection="1">
      <alignment horizontal="center"/>
      <protection locked="0"/>
    </xf>
    <xf numFmtId="40" fontId="16" fillId="8" borderId="82" xfId="0" applyNumberFormat="1" applyFont="1" applyFill="1" applyBorder="1" applyAlignment="1" applyProtection="1">
      <alignment horizontal="center"/>
      <protection locked="0"/>
    </xf>
    <xf numFmtId="44" fontId="16" fillId="4" borderId="13" xfId="1" applyNumberFormat="1" applyFont="1" applyFill="1" applyBorder="1"/>
    <xf numFmtId="44" fontId="24" fillId="10" borderId="12" xfId="0" applyNumberFormat="1" applyFont="1" applyFill="1" applyBorder="1"/>
    <xf numFmtId="42" fontId="18" fillId="0" borderId="0" xfId="2" applyFont="1" applyProtection="1">
      <protection locked="0"/>
    </xf>
    <xf numFmtId="2" fontId="18" fillId="0" borderId="0" xfId="2" applyNumberFormat="1" applyFont="1" applyProtection="1">
      <protection locked="0"/>
    </xf>
    <xf numFmtId="2" fontId="0" fillId="0" borderId="0" xfId="0" applyNumberFormat="1"/>
    <xf numFmtId="44" fontId="8" fillId="10" borderId="13" xfId="0" applyNumberFormat="1" applyFont="1" applyFill="1" applyBorder="1"/>
    <xf numFmtId="4" fontId="5" fillId="0" borderId="0" xfId="0" applyNumberFormat="1" applyFont="1" applyFill="1" applyBorder="1" applyAlignment="1">
      <alignment horizontal="left"/>
    </xf>
    <xf numFmtId="0" fontId="0" fillId="22" borderId="83" xfId="0" applyFill="1" applyBorder="1" applyAlignment="1">
      <alignment horizontal="center"/>
    </xf>
    <xf numFmtId="0" fontId="0" fillId="22" borderId="85" xfId="0" applyFill="1" applyBorder="1" applyAlignment="1">
      <alignment horizontal="center"/>
    </xf>
    <xf numFmtId="0" fontId="0" fillId="22" borderId="86" xfId="0" applyFill="1" applyBorder="1" applyAlignment="1">
      <alignment horizontal="center"/>
    </xf>
    <xf numFmtId="0" fontId="6" fillId="19" borderId="17" xfId="0" applyFont="1" applyFill="1" applyBorder="1" applyAlignment="1">
      <alignment horizontal="left"/>
    </xf>
    <xf numFmtId="44" fontId="8" fillId="13" borderId="87" xfId="0" applyNumberFormat="1" applyFont="1" applyFill="1" applyBorder="1"/>
    <xf numFmtId="44" fontId="8" fillId="14" borderId="36" xfId="0" applyNumberFormat="1" applyFont="1" applyFill="1" applyBorder="1"/>
    <xf numFmtId="44" fontId="8" fillId="15" borderId="44" xfId="0" applyNumberFormat="1" applyFont="1" applyFill="1" applyBorder="1"/>
    <xf numFmtId="1" fontId="8" fillId="12" borderId="91" xfId="0" applyNumberFormat="1" applyFont="1" applyFill="1" applyBorder="1"/>
    <xf numFmtId="40" fontId="8" fillId="12" borderId="92" xfId="0" applyNumberFormat="1" applyFont="1" applyFill="1" applyBorder="1"/>
    <xf numFmtId="40" fontId="8" fillId="12" borderId="93" xfId="0" applyNumberFormat="1" applyFont="1" applyFill="1" applyBorder="1"/>
    <xf numFmtId="0" fontId="0" fillId="0" borderId="0" xfId="0" applyFill="1" applyBorder="1"/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44" fontId="16" fillId="4" borderId="13" xfId="0" applyNumberFormat="1" applyFont="1" applyFill="1" applyBorder="1"/>
    <xf numFmtId="44" fontId="16" fillId="10" borderId="12" xfId="1" applyNumberFormat="1" applyFont="1" applyFill="1" applyBorder="1"/>
    <xf numFmtId="1" fontId="8" fillId="12" borderId="94" xfId="0" applyNumberFormat="1" applyFont="1" applyFill="1" applyBorder="1"/>
    <xf numFmtId="40" fontId="8" fillId="12" borderId="19" xfId="0" applyNumberFormat="1" applyFont="1" applyFill="1" applyBorder="1"/>
    <xf numFmtId="40" fontId="8" fillId="12" borderId="95" xfId="0" applyNumberFormat="1" applyFont="1" applyFill="1" applyBorder="1"/>
    <xf numFmtId="0" fontId="19" fillId="0" borderId="0" xfId="0" applyFont="1" applyFill="1" applyBorder="1" applyAlignment="1">
      <alignment horizontal="center"/>
    </xf>
    <xf numFmtId="44" fontId="8" fillId="4" borderId="87" xfId="0" applyNumberFormat="1" applyFont="1" applyFill="1" applyBorder="1"/>
    <xf numFmtId="0" fontId="0" fillId="12" borderId="94" xfId="0" applyFill="1" applyBorder="1"/>
    <xf numFmtId="0" fontId="19" fillId="0" borderId="0" xfId="0" applyFont="1" applyFill="1" applyBorder="1" applyAlignment="1">
      <alignment horizontal="left"/>
    </xf>
    <xf numFmtId="44" fontId="19" fillId="0" borderId="0" xfId="0" applyNumberFormat="1" applyFont="1" applyFill="1" applyBorder="1"/>
    <xf numFmtId="44" fontId="25" fillId="0" borderId="0" xfId="0" applyNumberFormat="1" applyFont="1" applyFill="1" applyBorder="1"/>
    <xf numFmtId="8" fontId="19" fillId="0" borderId="0" xfId="0" applyNumberFormat="1" applyFont="1" applyFill="1" applyBorder="1" applyAlignment="1"/>
    <xf numFmtId="0" fontId="19" fillId="0" borderId="0" xfId="0" applyFont="1" applyFill="1" applyBorder="1"/>
    <xf numFmtId="4" fontId="0" fillId="0" borderId="0" xfId="0" applyNumberFormat="1" applyFill="1" applyBorder="1" applyAlignment="1">
      <alignment horizontal="left"/>
    </xf>
    <xf numFmtId="0" fontId="26" fillId="12" borderId="9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right"/>
    </xf>
    <xf numFmtId="0" fontId="14" fillId="0" borderId="96" xfId="0" applyFont="1" applyFill="1" applyBorder="1" applyAlignment="1">
      <alignment horizontal="right"/>
    </xf>
    <xf numFmtId="44" fontId="7" fillId="23" borderId="97" xfId="0" applyNumberFormat="1" applyFont="1" applyFill="1" applyBorder="1"/>
    <xf numFmtId="44" fontId="7" fillId="5" borderId="98" xfId="0" applyNumberFormat="1" applyFont="1" applyFill="1" applyBorder="1" applyAlignment="1">
      <alignment horizontal="right"/>
    </xf>
    <xf numFmtId="44" fontId="8" fillId="5" borderId="99" xfId="0" applyNumberFormat="1" applyFont="1" applyFill="1" applyBorder="1"/>
    <xf numFmtId="4" fontId="6" fillId="0" borderId="0" xfId="0" applyNumberFormat="1" applyFont="1" applyFill="1" applyBorder="1" applyAlignment="1">
      <alignment horizontal="left"/>
    </xf>
    <xf numFmtId="44" fontId="7" fillId="23" borderId="100" xfId="0" applyNumberFormat="1" applyFont="1" applyFill="1" applyBorder="1"/>
    <xf numFmtId="44" fontId="15" fillId="5" borderId="99" xfId="0" applyNumberFormat="1" applyFont="1" applyFill="1" applyBorder="1"/>
    <xf numFmtId="44" fontId="7" fillId="6" borderId="101" xfId="0" applyNumberFormat="1" applyFont="1" applyFill="1" applyBorder="1"/>
    <xf numFmtId="44" fontId="7" fillId="7" borderId="101" xfId="0" applyNumberFormat="1" applyFont="1" applyFill="1" applyBorder="1"/>
    <xf numFmtId="44" fontId="7" fillId="8" borderId="99" xfId="0" applyNumberFormat="1" applyFont="1" applyFill="1" applyBorder="1"/>
    <xf numFmtId="42" fontId="18" fillId="0" borderId="0" xfId="2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46" xfId="0" applyFont="1" applyFill="1" applyBorder="1" applyAlignment="1">
      <alignment horizontal="right"/>
    </xf>
    <xf numFmtId="40" fontId="5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/>
    <xf numFmtId="44" fontId="8" fillId="0" borderId="0" xfId="0" applyNumberFormat="1" applyFont="1" applyFill="1" applyBorder="1"/>
    <xf numFmtId="0" fontId="27" fillId="0" borderId="0" xfId="0" applyFont="1" applyFill="1" applyBorder="1" applyAlignment="1">
      <alignment horizontal="right"/>
    </xf>
    <xf numFmtId="44" fontId="8" fillId="18" borderId="103" xfId="0" applyNumberFormat="1" applyFont="1" applyFill="1" applyBorder="1"/>
    <xf numFmtId="44" fontId="16" fillId="18" borderId="84" xfId="1" applyFont="1" applyFill="1" applyBorder="1"/>
    <xf numFmtId="44" fontId="16" fillId="18" borderId="86" xfId="1" applyFont="1" applyFill="1" applyBorder="1"/>
    <xf numFmtId="0" fontId="5" fillId="0" borderId="28" xfId="0" applyFont="1" applyFill="1" applyBorder="1" applyAlignment="1">
      <alignment horizontal="left"/>
    </xf>
    <xf numFmtId="44" fontId="8" fillId="18" borderId="83" xfId="0" applyNumberFormat="1" applyFont="1" applyFill="1" applyBorder="1"/>
    <xf numFmtId="44" fontId="8" fillId="18" borderId="85" xfId="0" applyNumberFormat="1" applyFont="1" applyFill="1" applyBorder="1"/>
    <xf numFmtId="44" fontId="8" fillId="18" borderId="86" xfId="0" applyNumberFormat="1" applyFont="1" applyFill="1" applyBorder="1"/>
    <xf numFmtId="0" fontId="0" fillId="12" borderId="76" xfId="0" applyFill="1" applyBorder="1"/>
    <xf numFmtId="40" fontId="8" fillId="12" borderId="32" xfId="0" applyNumberFormat="1" applyFont="1" applyFill="1" applyBorder="1"/>
    <xf numFmtId="40" fontId="8" fillId="12" borderId="108" xfId="0" applyNumberFormat="1" applyFont="1" applyFill="1" applyBorder="1"/>
    <xf numFmtId="0" fontId="6" fillId="0" borderId="0" xfId="0" applyFont="1" applyFill="1" applyBorder="1"/>
    <xf numFmtId="44" fontId="16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40" fontId="8" fillId="22" borderId="3" xfId="0" applyNumberFormat="1" applyFont="1" applyFill="1" applyBorder="1"/>
    <xf numFmtId="0" fontId="5" fillId="0" borderId="8" xfId="0" applyFont="1" applyFill="1" applyBorder="1" applyAlignment="1">
      <alignment horizontal="left" wrapText="1"/>
    </xf>
    <xf numFmtId="0" fontId="8" fillId="18" borderId="103" xfId="0" applyFont="1" applyFill="1" applyBorder="1" applyAlignment="1">
      <alignment horizontal="center" vertical="center" wrapText="1"/>
    </xf>
    <xf numFmtId="0" fontId="7" fillId="24" borderId="85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8" borderId="8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top" wrapText="1"/>
    </xf>
    <xf numFmtId="0" fontId="7" fillId="0" borderId="109" xfId="0" applyFont="1" applyFill="1" applyBorder="1" applyAlignment="1">
      <alignment horizontal="left"/>
    </xf>
    <xf numFmtId="4" fontId="16" fillId="0" borderId="20" xfId="1" applyNumberFormat="1" applyFont="1" applyFill="1" applyBorder="1"/>
    <xf numFmtId="4" fontId="16" fillId="0" borderId="20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40" fontId="8" fillId="0" borderId="110" xfId="0" applyNumberFormat="1" applyFont="1" applyFill="1" applyBorder="1" applyAlignment="1">
      <alignment horizontal="center"/>
    </xf>
    <xf numFmtId="42" fontId="5" fillId="14" borderId="13" xfId="2" applyFont="1" applyFill="1" applyBorder="1" applyAlignment="1" applyProtection="1">
      <alignment horizontal="left" vertical="center"/>
      <protection locked="0"/>
    </xf>
    <xf numFmtId="4" fontId="8" fillId="17" borderId="19" xfId="1" applyNumberFormat="1" applyFont="1" applyFill="1" applyBorder="1"/>
    <xf numFmtId="40" fontId="8" fillId="17" borderId="95" xfId="0" applyNumberFormat="1" applyFont="1" applyFill="1" applyBorder="1" applyAlignment="1">
      <alignment horizontal="center"/>
    </xf>
    <xf numFmtId="0" fontId="12" fillId="0" borderId="28" xfId="0" applyNumberFormat="1" applyFont="1" applyBorder="1" applyAlignment="1">
      <alignment horizontal="left"/>
    </xf>
    <xf numFmtId="0" fontId="7" fillId="26" borderId="114" xfId="0" applyFont="1" applyFill="1" applyBorder="1" applyAlignment="1">
      <alignment horizontal="left"/>
    </xf>
    <xf numFmtId="4" fontId="16" fillId="26" borderId="32" xfId="1" applyNumberFormat="1" applyFont="1" applyFill="1" applyBorder="1" applyAlignment="1">
      <alignment horizontal="left"/>
    </xf>
    <xf numFmtId="4" fontId="16" fillId="26" borderId="32" xfId="1" applyNumberFormat="1" applyFont="1" applyFill="1" applyBorder="1"/>
    <xf numFmtId="4" fontId="8" fillId="26" borderId="115" xfId="1" applyNumberFormat="1" applyFont="1" applyFill="1" applyBorder="1"/>
    <xf numFmtId="44" fontId="16" fillId="26" borderId="108" xfId="1" applyFont="1" applyFill="1" applyBorder="1"/>
    <xf numFmtId="0" fontId="14" fillId="0" borderId="0" xfId="0" applyFont="1" applyFill="1" applyBorder="1"/>
    <xf numFmtId="164" fontId="16" fillId="0" borderId="0" xfId="1" applyNumberFormat="1" applyFont="1" applyFill="1" applyBorder="1"/>
    <xf numFmtId="164" fontId="19" fillId="0" borderId="0" xfId="0" applyNumberFormat="1" applyFont="1" applyFill="1" applyBorder="1"/>
    <xf numFmtId="0" fontId="12" fillId="27" borderId="38" xfId="0" applyNumberFormat="1" applyFont="1" applyFill="1" applyBorder="1"/>
    <xf numFmtId="165" fontId="7" fillId="11" borderId="29" xfId="0" applyNumberFormat="1" applyFont="1" applyFill="1" applyBorder="1"/>
    <xf numFmtId="165" fontId="7" fillId="11" borderId="31" xfId="0" applyNumberFormat="1" applyFont="1" applyFill="1" applyBorder="1"/>
    <xf numFmtId="0" fontId="0" fillId="0" borderId="109" xfId="0" applyFill="1" applyBorder="1"/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 wrapText="1"/>
    </xf>
    <xf numFmtId="165" fontId="7" fillId="9" borderId="29" xfId="0" applyNumberFormat="1" applyFont="1" applyFill="1" applyBorder="1"/>
    <xf numFmtId="44" fontId="7" fillId="9" borderId="29" xfId="1" applyFont="1" applyFill="1" applyBorder="1"/>
    <xf numFmtId="165" fontId="7" fillId="27" borderId="31" xfId="0" applyNumberFormat="1" applyFont="1" applyFill="1" applyBorder="1"/>
    <xf numFmtId="0" fontId="7" fillId="17" borderId="111" xfId="0" applyFont="1" applyFill="1" applyBorder="1"/>
    <xf numFmtId="43" fontId="8" fillId="17" borderId="19" xfId="0" applyNumberFormat="1" applyFont="1" applyFill="1" applyBorder="1"/>
    <xf numFmtId="43" fontId="16" fillId="17" borderId="19" xfId="0" applyNumberFormat="1" applyFont="1" applyFill="1" applyBorder="1"/>
    <xf numFmtId="43" fontId="16" fillId="17" borderId="95" xfId="0" applyNumberFormat="1" applyFont="1" applyFill="1" applyBorder="1"/>
    <xf numFmtId="0" fontId="7" fillId="4" borderId="114" xfId="0" applyFont="1" applyFill="1" applyBorder="1"/>
    <xf numFmtId="43" fontId="8" fillId="4" borderId="32" xfId="0" applyNumberFormat="1" applyFont="1" applyFill="1" applyBorder="1"/>
    <xf numFmtId="43" fontId="30" fillId="4" borderId="32" xfId="0" applyNumberFormat="1" applyFont="1" applyFill="1" applyBorder="1"/>
    <xf numFmtId="43" fontId="8" fillId="4" borderId="108" xfId="0" applyNumberFormat="1" applyFont="1" applyFill="1" applyBorder="1"/>
    <xf numFmtId="43" fontId="31" fillId="0" borderId="0" xfId="0" applyNumberFormat="1" applyFont="1" applyFill="1" applyBorder="1"/>
    <xf numFmtId="43" fontId="32" fillId="0" borderId="0" xfId="0" applyNumberFormat="1" applyFont="1" applyFill="1" applyBorder="1"/>
    <xf numFmtId="0" fontId="22" fillId="9" borderId="28" xfId="0" applyNumberFormat="1" applyFont="1" applyFill="1" applyBorder="1"/>
    <xf numFmtId="0" fontId="0" fillId="29" borderId="30" xfId="0" applyFill="1" applyBorder="1"/>
    <xf numFmtId="165" fontId="7" fillId="9" borderId="30" xfId="0" applyNumberFormat="1" applyFont="1" applyFill="1" applyBorder="1"/>
    <xf numFmtId="0" fontId="32" fillId="0" borderId="0" xfId="0" applyFont="1"/>
    <xf numFmtId="0" fontId="32" fillId="0" borderId="109" xfId="0" applyFont="1" applyFill="1" applyBorder="1"/>
    <xf numFmtId="0" fontId="15" fillId="0" borderId="20" xfId="0" applyFont="1" applyFill="1" applyBorder="1" applyAlignment="1">
      <alignment horizontal="center"/>
    </xf>
    <xf numFmtId="0" fontId="15" fillId="0" borderId="20" xfId="0" applyNumberFormat="1" applyFont="1" applyFill="1" applyBorder="1" applyAlignment="1">
      <alignment horizontal="center" vertical="center" wrapText="1"/>
    </xf>
    <xf numFmtId="0" fontId="15" fillId="0" borderId="20" xfId="0" applyNumberFormat="1" applyFont="1" applyFill="1" applyBorder="1" applyAlignment="1">
      <alignment horizontal="center"/>
    </xf>
    <xf numFmtId="0" fontId="34" fillId="0" borderId="110" xfId="0" applyNumberFormat="1" applyFont="1" applyFill="1" applyBorder="1" applyAlignment="1">
      <alignment horizontal="center"/>
    </xf>
    <xf numFmtId="44" fontId="7" fillId="9" borderId="30" xfId="1" applyFont="1" applyFill="1" applyBorder="1"/>
    <xf numFmtId="43" fontId="24" fillId="17" borderId="19" xfId="1" applyNumberFormat="1" applyFont="1" applyFill="1" applyBorder="1"/>
    <xf numFmtId="43" fontId="30" fillId="17" borderId="19" xfId="0" applyNumberFormat="1" applyFont="1" applyFill="1" applyBorder="1"/>
    <xf numFmtId="43" fontId="24" fillId="17" borderId="19" xfId="0" applyNumberFormat="1" applyFont="1" applyFill="1" applyBorder="1"/>
    <xf numFmtId="43" fontId="24" fillId="17" borderId="95" xfId="0" applyNumberFormat="1" applyFont="1" applyFill="1" applyBorder="1"/>
    <xf numFmtId="43" fontId="32" fillId="0" borderId="0" xfId="0" applyNumberFormat="1" applyFont="1"/>
    <xf numFmtId="0" fontId="12" fillId="27" borderId="65" xfId="0" applyNumberFormat="1" applyFont="1" applyFill="1" applyBorder="1"/>
    <xf numFmtId="165" fontId="7" fillId="27" borderId="120" xfId="0" applyNumberFormat="1" applyFont="1" applyFill="1" applyBorder="1"/>
    <xf numFmtId="165" fontId="7" fillId="27" borderId="16" xfId="0" applyNumberFormat="1" applyFont="1" applyFill="1" applyBorder="1"/>
    <xf numFmtId="43" fontId="24" fillId="4" borderId="32" xfId="1" applyNumberFormat="1" applyFont="1" applyFill="1" applyBorder="1"/>
    <xf numFmtId="43" fontId="24" fillId="4" borderId="108" xfId="0" applyNumberFormat="1" applyFont="1" applyFill="1" applyBorder="1"/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12" fillId="0" borderId="13" xfId="0" applyNumberFormat="1" applyFont="1" applyBorder="1"/>
    <xf numFmtId="165" fontId="7" fillId="12" borderId="121" xfId="0" applyNumberFormat="1" applyFont="1" applyFill="1" applyBorder="1"/>
    <xf numFmtId="165" fontId="7" fillId="12" borderId="122" xfId="0" applyNumberFormat="1" applyFont="1" applyFill="1" applyBorder="1"/>
    <xf numFmtId="0" fontId="20" fillId="0" borderId="0" xfId="0" applyFont="1" applyFill="1" applyBorder="1"/>
    <xf numFmtId="44" fontId="16" fillId="0" borderId="0" xfId="1" applyFont="1" applyFill="1" applyBorder="1"/>
    <xf numFmtId="0" fontId="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5" fillId="0" borderId="13" xfId="0" applyNumberFormat="1" applyFont="1" applyBorder="1"/>
    <xf numFmtId="165" fontId="36" fillId="30" borderId="14" xfId="0" applyNumberFormat="1" applyFont="1" applyFill="1" applyBorder="1"/>
    <xf numFmtId="165" fontId="36" fillId="30" borderId="120" xfId="0" applyNumberFormat="1" applyFont="1" applyFill="1" applyBorder="1"/>
    <xf numFmtId="165" fontId="7" fillId="31" borderId="16" xfId="0" applyNumberFormat="1" applyFont="1" applyFill="1" applyBorder="1"/>
    <xf numFmtId="0" fontId="0" fillId="0" borderId="0" xfId="0" applyFill="1"/>
    <xf numFmtId="0" fontId="6" fillId="0" borderId="0" xfId="0" applyFont="1" applyFill="1"/>
    <xf numFmtId="44" fontId="0" fillId="15" borderId="0" xfId="0" applyNumberFormat="1" applyFill="1"/>
    <xf numFmtId="44" fontId="0" fillId="15" borderId="19" xfId="1" applyFont="1" applyFill="1" applyBorder="1"/>
    <xf numFmtId="0" fontId="0" fillId="0" borderId="19" xfId="0" applyBorder="1"/>
    <xf numFmtId="166" fontId="0" fillId="0" borderId="19" xfId="0" applyNumberFormat="1" applyBorder="1"/>
    <xf numFmtId="0" fontId="39" fillId="0" borderId="19" xfId="0" applyFont="1" applyBorder="1"/>
    <xf numFmtId="0" fontId="39" fillId="15" borderId="19" xfId="0" applyFont="1" applyFill="1" applyBorder="1"/>
    <xf numFmtId="0" fontId="39" fillId="18" borderId="19" xfId="0" applyFont="1" applyFill="1" applyBorder="1"/>
    <xf numFmtId="167" fontId="0" fillId="0" borderId="19" xfId="0" applyNumberFormat="1" applyBorder="1"/>
    <xf numFmtId="44" fontId="0" fillId="32" borderId="19" xfId="1" applyFont="1" applyFill="1" applyBorder="1"/>
    <xf numFmtId="0" fontId="0" fillId="32" borderId="19" xfId="0" applyFill="1" applyBorder="1"/>
    <xf numFmtId="166" fontId="0" fillId="32" borderId="19" xfId="0" applyNumberFormat="1" applyFill="1" applyBorder="1"/>
    <xf numFmtId="167" fontId="0" fillId="32" borderId="19" xfId="0" applyNumberFormat="1" applyFill="1" applyBorder="1"/>
    <xf numFmtId="0" fontId="39" fillId="32" borderId="19" xfId="0" applyFont="1" applyFill="1" applyBorder="1"/>
    <xf numFmtId="44" fontId="40" fillId="33" borderId="0" xfId="1" applyFont="1" applyFill="1"/>
    <xf numFmtId="44" fontId="0" fillId="20" borderId="19" xfId="1" applyFont="1" applyFill="1" applyBorder="1"/>
    <xf numFmtId="44" fontId="0" fillId="18" borderId="19" xfId="1" applyFont="1" applyFill="1" applyBorder="1"/>
    <xf numFmtId="0" fontId="0" fillId="18" borderId="19" xfId="0" applyFill="1" applyBorder="1"/>
    <xf numFmtId="166" fontId="0" fillId="18" borderId="19" xfId="0" applyNumberFormat="1" applyFill="1" applyBorder="1"/>
    <xf numFmtId="0" fontId="39" fillId="20" borderId="19" xfId="0" applyFont="1" applyFill="1" applyBorder="1"/>
    <xf numFmtId="0" fontId="0" fillId="0" borderId="124" xfId="0" applyBorder="1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9" borderId="7" xfId="0" applyFont="1" applyFill="1" applyBorder="1" applyAlignment="1" applyProtection="1">
      <alignment vertical="center"/>
      <protection locked="0"/>
    </xf>
    <xf numFmtId="0" fontId="4" fillId="9" borderId="2" xfId="0" applyFont="1" applyFill="1" applyBorder="1" applyAlignment="1" applyProtection="1">
      <alignment vertical="center"/>
      <protection locked="0"/>
    </xf>
    <xf numFmtId="0" fontId="4" fillId="9" borderId="10" xfId="0" applyFont="1" applyFill="1" applyBorder="1" applyAlignment="1" applyProtection="1">
      <alignment vertical="center"/>
      <protection locked="0"/>
    </xf>
    <xf numFmtId="1" fontId="6" fillId="4" borderId="1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6" fillId="5" borderId="10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22" borderId="1" xfId="0" applyFont="1" applyFill="1" applyBorder="1"/>
    <xf numFmtId="0" fontId="5" fillId="22" borderId="2" xfId="0" applyFont="1" applyFill="1" applyBorder="1"/>
    <xf numFmtId="0" fontId="5" fillId="22" borderId="83" xfId="0" applyFont="1" applyFill="1" applyBorder="1"/>
    <xf numFmtId="0" fontId="23" fillId="22" borderId="84" xfId="0" applyFont="1" applyFill="1" applyBorder="1" applyAlignment="1">
      <alignment horizontal="center"/>
    </xf>
    <xf numFmtId="0" fontId="23" fillId="22" borderId="2" xfId="0" applyFont="1" applyFill="1" applyBorder="1" applyAlignment="1">
      <alignment horizontal="center"/>
    </xf>
    <xf numFmtId="0" fontId="23" fillId="22" borderId="3" xfId="0" applyFont="1" applyFill="1" applyBorder="1" applyAlignment="1">
      <alignment horizontal="center"/>
    </xf>
    <xf numFmtId="0" fontId="0" fillId="12" borderId="88" xfId="0" applyFill="1" applyBorder="1"/>
    <xf numFmtId="0" fontId="0" fillId="12" borderId="89" xfId="0" applyFill="1" applyBorder="1"/>
    <xf numFmtId="0" fontId="0" fillId="12" borderId="90" xfId="0" applyFill="1" applyBorder="1"/>
    <xf numFmtId="0" fontId="0" fillId="12" borderId="89" xfId="0" applyFill="1" applyBorder="1" applyAlignment="1">
      <alignment horizontal="center"/>
    </xf>
    <xf numFmtId="0" fontId="0" fillId="12" borderId="41" xfId="0" applyFill="1" applyBorder="1" applyAlignment="1">
      <alignment horizontal="center"/>
    </xf>
    <xf numFmtId="0" fontId="0" fillId="12" borderId="55" xfId="0" applyFill="1" applyBorder="1"/>
    <xf numFmtId="0" fontId="0" fillId="12" borderId="21" xfId="0" applyFill="1" applyBorder="1"/>
    <xf numFmtId="0" fontId="0" fillId="12" borderId="94" xfId="0" applyFill="1" applyBorder="1"/>
    <xf numFmtId="0" fontId="0" fillId="12" borderId="21" xfId="0" applyFill="1" applyBorder="1" applyAlignment="1">
      <alignment horizontal="center"/>
    </xf>
    <xf numFmtId="0" fontId="0" fillId="12" borderId="59" xfId="0" applyFill="1" applyBorder="1" applyAlignment="1">
      <alignment horizontal="center"/>
    </xf>
    <xf numFmtId="0" fontId="14" fillId="12" borderId="55" xfId="0" applyFont="1" applyFill="1" applyBorder="1"/>
    <xf numFmtId="0" fontId="14" fillId="12" borderId="21" xfId="0" applyFont="1" applyFill="1" applyBorder="1"/>
    <xf numFmtId="0" fontId="14" fillId="12" borderId="94" xfId="0" applyFont="1" applyFill="1" applyBorder="1"/>
    <xf numFmtId="0" fontId="14" fillId="12" borderId="21" xfId="0" applyFont="1" applyFill="1" applyBorder="1" applyAlignment="1">
      <alignment horizontal="center"/>
    </xf>
    <xf numFmtId="0" fontId="14" fillId="12" borderId="59" xfId="0" applyFont="1" applyFill="1" applyBorder="1" applyAlignment="1">
      <alignment horizontal="center"/>
    </xf>
    <xf numFmtId="0" fontId="7" fillId="17" borderId="111" xfId="0" applyFont="1" applyFill="1" applyBorder="1"/>
    <xf numFmtId="0" fontId="7" fillId="17" borderId="19" xfId="0" applyFont="1" applyFill="1" applyBorder="1"/>
    <xf numFmtId="40" fontId="8" fillId="17" borderId="22" xfId="0" applyNumberFormat="1" applyFont="1" applyFill="1" applyBorder="1" applyAlignment="1">
      <alignment horizontal="center"/>
    </xf>
    <xf numFmtId="40" fontId="8" fillId="17" borderId="94" xfId="0" applyNumberFormat="1" applyFont="1" applyFill="1" applyBorder="1" applyAlignment="1">
      <alignment horizontal="center"/>
    </xf>
    <xf numFmtId="42" fontId="28" fillId="25" borderId="8" xfId="0" applyNumberFormat="1" applyFont="1" applyFill="1" applyBorder="1" applyAlignment="1" applyProtection="1">
      <alignment horizontal="left"/>
      <protection locked="0"/>
    </xf>
    <xf numFmtId="42" fontId="28" fillId="25" borderId="112" xfId="0" applyNumberFormat="1" applyFont="1" applyFill="1" applyBorder="1" applyAlignment="1" applyProtection="1">
      <alignment horizontal="left"/>
      <protection locked="0"/>
    </xf>
    <xf numFmtId="42" fontId="28" fillId="25" borderId="113" xfId="0" applyNumberFormat="1" applyFont="1" applyFill="1" applyBorder="1" applyAlignment="1" applyProtection="1">
      <alignment horizontal="left"/>
      <protection locked="0"/>
    </xf>
    <xf numFmtId="42" fontId="18" fillId="12" borderId="55" xfId="2" applyFont="1" applyFill="1" applyBorder="1" applyAlignment="1" applyProtection="1">
      <alignment horizontal="center"/>
      <protection locked="0"/>
    </xf>
    <xf numFmtId="42" fontId="18" fillId="12" borderId="21" xfId="2" applyFont="1" applyFill="1" applyBorder="1" applyAlignment="1" applyProtection="1">
      <alignment horizontal="center"/>
      <protection locked="0"/>
    </xf>
    <xf numFmtId="42" fontId="18" fillId="12" borderId="94" xfId="2" applyFont="1" applyFill="1" applyBorder="1" applyAlignment="1" applyProtection="1">
      <alignment horizontal="center"/>
      <protection locked="0"/>
    </xf>
    <xf numFmtId="42" fontId="18" fillId="12" borderId="59" xfId="2" applyFont="1" applyFill="1" applyBorder="1" applyAlignment="1" applyProtection="1">
      <alignment horizontal="center"/>
      <protection locked="0"/>
    </xf>
    <xf numFmtId="0" fontId="19" fillId="12" borderId="55" xfId="0" applyFont="1" applyFill="1" applyBorder="1" applyAlignment="1">
      <alignment horizontal="right"/>
    </xf>
    <xf numFmtId="0" fontId="19" fillId="12" borderId="21" xfId="0" applyFont="1" applyFill="1" applyBorder="1" applyAlignment="1">
      <alignment horizontal="right"/>
    </xf>
    <xf numFmtId="0" fontId="19" fillId="12" borderId="94" xfId="0" applyFont="1" applyFill="1" applyBorder="1" applyAlignment="1">
      <alignment horizontal="right"/>
    </xf>
    <xf numFmtId="0" fontId="19" fillId="12" borderId="21" xfId="0" applyFont="1" applyFill="1" applyBorder="1" applyAlignment="1">
      <alignment horizontal="center"/>
    </xf>
    <xf numFmtId="0" fontId="19" fillId="12" borderId="59" xfId="0" applyFont="1" applyFill="1" applyBorder="1" applyAlignment="1">
      <alignment horizontal="center"/>
    </xf>
    <xf numFmtId="40" fontId="6" fillId="0" borderId="43" xfId="0" applyNumberFormat="1" applyFont="1" applyBorder="1" applyAlignment="1">
      <alignment horizontal="center"/>
    </xf>
    <xf numFmtId="40" fontId="6" fillId="0" borderId="102" xfId="0" applyNumberFormat="1" applyFont="1" applyBorder="1" applyAlignment="1">
      <alignment horizontal="center"/>
    </xf>
    <xf numFmtId="40" fontId="6" fillId="0" borderId="87" xfId="0" applyNumberFormat="1" applyFont="1" applyBorder="1" applyAlignment="1">
      <alignment horizontal="center"/>
    </xf>
    <xf numFmtId="40" fontId="6" fillId="0" borderId="43" xfId="0" applyNumberFormat="1" applyFont="1" applyFill="1" applyBorder="1" applyAlignment="1">
      <alignment horizontal="center"/>
    </xf>
    <xf numFmtId="40" fontId="6" fillId="0" borderId="87" xfId="0" applyNumberFormat="1" applyFont="1" applyFill="1" applyBorder="1" applyAlignment="1">
      <alignment horizontal="center"/>
    </xf>
    <xf numFmtId="0" fontId="0" fillId="12" borderId="104" xfId="0" applyFill="1" applyBorder="1"/>
    <xf numFmtId="0" fontId="0" fillId="12" borderId="105" xfId="0" applyFill="1" applyBorder="1"/>
    <xf numFmtId="0" fontId="0" fillId="12" borderId="106" xfId="0" applyFill="1" applyBorder="1"/>
    <xf numFmtId="0" fontId="0" fillId="12" borderId="105" xfId="0" applyFill="1" applyBorder="1" applyAlignment="1">
      <alignment horizontal="center"/>
    </xf>
    <xf numFmtId="0" fontId="0" fillId="12" borderId="107" xfId="0" applyFill="1" applyBorder="1" applyAlignment="1">
      <alignment horizontal="center"/>
    </xf>
    <xf numFmtId="0" fontId="5" fillId="22" borderId="1" xfId="0" applyFont="1" applyFill="1" applyBorder="1" applyAlignment="1">
      <alignment horizontal="left"/>
    </xf>
    <xf numFmtId="0" fontId="5" fillId="22" borderId="2" xfId="0" applyFont="1" applyFill="1" applyBorder="1" applyAlignment="1">
      <alignment horizontal="left"/>
    </xf>
    <xf numFmtId="0" fontId="7" fillId="7" borderId="84" xfId="0" applyFont="1" applyFill="1" applyBorder="1" applyAlignment="1">
      <alignment horizontal="center" vertical="center" wrapText="1"/>
    </xf>
    <xf numFmtId="0" fontId="7" fillId="7" borderId="83" xfId="0" applyFont="1" applyFill="1" applyBorder="1" applyAlignment="1">
      <alignment horizontal="center" vertical="center" wrapText="1"/>
    </xf>
    <xf numFmtId="40" fontId="8" fillId="0" borderId="20" xfId="0" applyNumberFormat="1" applyFont="1" applyFill="1" applyBorder="1" applyAlignment="1">
      <alignment horizontal="center"/>
    </xf>
    <xf numFmtId="0" fontId="33" fillId="0" borderId="1" xfId="0" applyFont="1" applyBorder="1"/>
    <xf numFmtId="0" fontId="33" fillId="0" borderId="2" xfId="0" applyFont="1" applyBorder="1"/>
    <xf numFmtId="0" fontId="33" fillId="0" borderId="3" xfId="0" applyFont="1" applyBorder="1"/>
    <xf numFmtId="42" fontId="18" fillId="20" borderId="69" xfId="2" applyFont="1" applyFill="1" applyBorder="1" applyAlignment="1" applyProtection="1">
      <alignment horizontal="left"/>
      <protection locked="0"/>
    </xf>
    <xf numFmtId="42" fontId="18" fillId="20" borderId="0" xfId="2" applyFont="1" applyFill="1" applyBorder="1" applyAlignment="1" applyProtection="1">
      <alignment horizontal="left"/>
      <protection locked="0"/>
    </xf>
    <xf numFmtId="42" fontId="18" fillId="20" borderId="46" xfId="2" applyFont="1" applyFill="1" applyBorder="1" applyAlignment="1" applyProtection="1">
      <alignment horizontal="left"/>
      <protection locked="0"/>
    </xf>
    <xf numFmtId="44" fontId="16" fillId="26" borderId="32" xfId="1" applyFont="1" applyFill="1" applyBorder="1"/>
    <xf numFmtId="42" fontId="0" fillId="20" borderId="70" xfId="2" applyFont="1" applyFill="1" applyBorder="1" applyAlignment="1" applyProtection="1">
      <alignment horizontal="left"/>
      <protection locked="0"/>
    </xf>
    <xf numFmtId="42" fontId="18" fillId="20" borderId="116" xfId="2" applyFont="1" applyFill="1" applyBorder="1" applyAlignment="1" applyProtection="1">
      <alignment horizontal="left"/>
      <protection locked="0"/>
    </xf>
    <xf numFmtId="42" fontId="18" fillId="20" borderId="117" xfId="2" applyFont="1" applyFill="1" applyBorder="1" applyAlignment="1" applyProtection="1">
      <alignment horizontal="left"/>
      <protection locked="0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42" fontId="0" fillId="20" borderId="70" xfId="2" applyFont="1" applyFill="1" applyBorder="1" applyAlignment="1" applyProtection="1">
      <alignment horizontal="left" wrapText="1"/>
      <protection locked="0"/>
    </xf>
    <xf numFmtId="42" fontId="18" fillId="20" borderId="116" xfId="2" applyFont="1" applyFill="1" applyBorder="1" applyAlignment="1" applyProtection="1">
      <alignment horizontal="left" wrapText="1"/>
      <protection locked="0"/>
    </xf>
    <xf numFmtId="42" fontId="18" fillId="20" borderId="117" xfId="2" applyFont="1" applyFill="1" applyBorder="1" applyAlignment="1" applyProtection="1">
      <alignment horizontal="left" wrapText="1"/>
      <protection locked="0"/>
    </xf>
    <xf numFmtId="0" fontId="29" fillId="28" borderId="118" xfId="0" applyFont="1" applyFill="1" applyBorder="1" applyAlignment="1">
      <alignment horizontal="center" vertical="center" wrapText="1"/>
    </xf>
    <xf numFmtId="0" fontId="29" fillId="28" borderId="90" xfId="0" applyFont="1" applyFill="1" applyBorder="1" applyAlignment="1">
      <alignment horizontal="center" vertical="center" wrapText="1"/>
    </xf>
    <xf numFmtId="42" fontId="18" fillId="20" borderId="43" xfId="2" applyFont="1" applyFill="1" applyBorder="1" applyAlignment="1" applyProtection="1">
      <alignment horizontal="left"/>
      <protection locked="0"/>
    </xf>
    <xf numFmtId="42" fontId="18" fillId="20" borderId="102" xfId="2" applyFont="1" applyFill="1" applyBorder="1" applyAlignment="1" applyProtection="1">
      <alignment horizontal="left"/>
      <protection locked="0"/>
    </xf>
    <xf numFmtId="42" fontId="18" fillId="20" borderId="87" xfId="2" applyFont="1" applyFill="1" applyBorder="1" applyAlignment="1" applyProtection="1">
      <alignment horizontal="left"/>
      <protection locked="0"/>
    </xf>
    <xf numFmtId="43" fontId="8" fillId="17" borderId="22" xfId="0" applyNumberFormat="1" applyFont="1" applyFill="1" applyBorder="1"/>
    <xf numFmtId="43" fontId="8" fillId="17" borderId="94" xfId="0" applyNumberFormat="1" applyFont="1" applyFill="1" applyBorder="1"/>
    <xf numFmtId="43" fontId="24" fillId="4" borderId="119" xfId="0" applyNumberFormat="1" applyFont="1" applyFill="1" applyBorder="1"/>
    <xf numFmtId="43" fontId="24" fillId="4" borderId="106" xfId="0" applyNumberFormat="1" applyFont="1" applyFill="1" applyBorder="1"/>
    <xf numFmtId="0" fontId="40" fillId="0" borderId="123" xfId="0" applyFont="1" applyBorder="1" applyAlignment="1">
      <alignment horizontal="center"/>
    </xf>
    <xf numFmtId="0" fontId="39" fillId="0" borderId="0" xfId="0" applyFont="1" applyAlignment="1">
      <alignment horizontal="left" vertical="top" wrapText="1"/>
    </xf>
    <xf numFmtId="0" fontId="0" fillId="10" borderId="124" xfId="0" applyFill="1" applyBorder="1" applyAlignment="1">
      <alignment horizontal="center" vertical="center" textRotation="45"/>
    </xf>
  </cellXfs>
  <cellStyles count="3">
    <cellStyle name="Currency" xfId="1" builtinId="4"/>
    <cellStyle name="Currency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0F072-A5C2-FF45-9B38-45C1D8348FD7}">
  <dimension ref="A1:AR74"/>
  <sheetViews>
    <sheetView workbookViewId="0">
      <selection activeCell="W9" sqref="W9"/>
    </sheetView>
  </sheetViews>
  <sheetFormatPr baseColWidth="10" defaultColWidth="8.83203125" defaultRowHeight="16" x14ac:dyDescent="0.2"/>
  <cols>
    <col min="1" max="1" width="34.83203125" bestFit="1" customWidth="1"/>
    <col min="2" max="2" width="6.1640625" bestFit="1" customWidth="1"/>
    <col min="3" max="3" width="6.5" bestFit="1" customWidth="1"/>
    <col min="4" max="4" width="6.83203125" bestFit="1" customWidth="1"/>
    <col min="5" max="5" width="11.1640625" customWidth="1"/>
    <col min="6" max="6" width="7" bestFit="1" customWidth="1"/>
    <col min="7" max="7" width="6.33203125" bestFit="1" customWidth="1"/>
    <col min="8" max="8" width="5.83203125" bestFit="1" customWidth="1"/>
    <col min="9" max="9" width="6.6640625" bestFit="1" customWidth="1"/>
    <col min="10" max="10" width="6.5" bestFit="1" customWidth="1"/>
    <col min="11" max="11" width="6.33203125" bestFit="1" customWidth="1"/>
    <col min="12" max="13" width="6.6640625" bestFit="1" customWidth="1"/>
    <col min="14" max="14" width="11.1640625" bestFit="1" customWidth="1"/>
    <col min="15" max="15" width="2.5" customWidth="1"/>
    <col min="16" max="16" width="22.83203125" customWidth="1"/>
    <col min="17" max="17" width="14" customWidth="1"/>
    <col min="18" max="18" width="14" bestFit="1" customWidth="1"/>
    <col min="19" max="19" width="12" bestFit="1" customWidth="1"/>
    <col min="20" max="20" width="12.1640625" customWidth="1"/>
    <col min="21" max="21" width="3" customWidth="1"/>
    <col min="22" max="23" width="11.1640625" bestFit="1" customWidth="1"/>
    <col min="24" max="24" width="10.6640625" customWidth="1"/>
    <col min="25" max="25" width="11.6640625" customWidth="1"/>
    <col min="26" max="26" width="11.1640625" bestFit="1" customWidth="1"/>
    <col min="27" max="27" width="3.1640625" customWidth="1"/>
    <col min="28" max="28" width="12.5" style="373" customWidth="1"/>
    <col min="29" max="29" width="11.5" style="373" customWidth="1"/>
    <col min="30" max="30" width="13" style="3" customWidth="1"/>
    <col min="31" max="31" width="11.5" bestFit="1" customWidth="1"/>
    <col min="32" max="32" width="12.6640625" bestFit="1" customWidth="1"/>
    <col min="33" max="33" width="13.5" customWidth="1"/>
    <col min="34" max="34" width="11" customWidth="1"/>
    <col min="35" max="35" width="12.6640625" bestFit="1" customWidth="1"/>
    <col min="36" max="37" width="11.5" bestFit="1" customWidth="1"/>
    <col min="38" max="38" width="11.33203125" bestFit="1" customWidth="1"/>
    <col min="40" max="40" width="10.83203125" customWidth="1"/>
    <col min="41" max="41" width="11.5" bestFit="1" customWidth="1"/>
    <col min="42" max="42" width="12" customWidth="1"/>
  </cols>
  <sheetData>
    <row r="1" spans="1:39" ht="33" customHeight="1" thickTop="1" thickBot="1" x14ac:dyDescent="0.25">
      <c r="A1" s="1"/>
      <c r="B1" s="410" t="s">
        <v>155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2"/>
      <c r="P1" s="413" t="s">
        <v>0</v>
      </c>
      <c r="Q1" s="414"/>
      <c r="R1" s="414"/>
      <c r="S1" s="414"/>
      <c r="T1" s="415"/>
      <c r="U1" s="2"/>
      <c r="V1" s="416" t="s">
        <v>1</v>
      </c>
      <c r="W1" s="417"/>
      <c r="X1" s="418" t="s">
        <v>2</v>
      </c>
      <c r="Y1" s="418"/>
      <c r="Z1" s="417"/>
      <c r="AA1" s="3"/>
      <c r="AB1" s="416" t="s">
        <v>3</v>
      </c>
      <c r="AC1" s="418"/>
      <c r="AD1" s="418"/>
      <c r="AE1" s="418"/>
      <c r="AF1" s="418"/>
      <c r="AG1" s="418"/>
      <c r="AH1" s="418"/>
      <c r="AI1" s="418"/>
      <c r="AJ1" s="418"/>
      <c r="AK1" s="418"/>
      <c r="AL1" s="417"/>
    </row>
    <row r="2" spans="1:39" ht="31" thickBot="1" x14ac:dyDescent="0.25">
      <c r="A2" s="395"/>
      <c r="B2" s="396" t="s">
        <v>4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8"/>
      <c r="P2" s="4">
        <v>43922</v>
      </c>
      <c r="Q2" s="399" t="s">
        <v>5</v>
      </c>
      <c r="R2" s="400"/>
      <c r="S2" s="401" t="s">
        <v>6</v>
      </c>
      <c r="T2" s="402"/>
      <c r="U2" s="5"/>
      <c r="V2" s="6" t="s">
        <v>5</v>
      </c>
      <c r="W2" s="7" t="s">
        <v>6</v>
      </c>
      <c r="X2" s="8" t="s">
        <v>7</v>
      </c>
      <c r="Y2" s="9" t="s">
        <v>8</v>
      </c>
      <c r="Z2" s="10" t="s">
        <v>9</v>
      </c>
      <c r="AA2" s="3"/>
      <c r="AB2" s="403" t="s">
        <v>155</v>
      </c>
      <c r="AC2" s="404"/>
      <c r="AD2" s="404"/>
      <c r="AE2" s="404"/>
      <c r="AF2" s="404"/>
      <c r="AG2" s="404"/>
      <c r="AH2" s="404"/>
      <c r="AI2" s="404"/>
      <c r="AJ2" s="404"/>
      <c r="AK2" s="404"/>
      <c r="AL2" s="405"/>
    </row>
    <row r="3" spans="1:39" ht="18" thickBot="1" x14ac:dyDescent="0.25">
      <c r="A3" s="395"/>
      <c r="B3" s="11">
        <v>43831</v>
      </c>
      <c r="C3" s="12">
        <v>43862</v>
      </c>
      <c r="D3" s="12">
        <v>43891</v>
      </c>
      <c r="E3" s="12">
        <v>43922</v>
      </c>
      <c r="F3" s="12">
        <v>43952</v>
      </c>
      <c r="G3" s="12">
        <v>43983</v>
      </c>
      <c r="H3" s="12">
        <v>44013</v>
      </c>
      <c r="I3" s="12">
        <v>44044</v>
      </c>
      <c r="J3" s="12">
        <v>44075</v>
      </c>
      <c r="K3" s="12">
        <v>44105</v>
      </c>
      <c r="L3" s="12">
        <v>44136</v>
      </c>
      <c r="M3" s="12">
        <v>44166</v>
      </c>
      <c r="N3" s="13" t="s">
        <v>10</v>
      </c>
      <c r="P3" s="14"/>
      <c r="Q3" s="406">
        <v>4</v>
      </c>
      <c r="R3" s="407"/>
      <c r="S3" s="408">
        <v>44</v>
      </c>
      <c r="T3" s="409"/>
      <c r="U3" s="15"/>
      <c r="V3" s="16">
        <v>4</v>
      </c>
      <c r="W3" s="17">
        <v>44</v>
      </c>
      <c r="X3" s="18" t="s">
        <v>11</v>
      </c>
      <c r="Y3" s="19"/>
      <c r="Z3" s="20"/>
      <c r="AA3" s="3"/>
      <c r="AB3" s="21" t="s">
        <v>12</v>
      </c>
      <c r="AC3" s="22">
        <v>5200</v>
      </c>
      <c r="AD3" s="23">
        <v>5210</v>
      </c>
      <c r="AE3" s="23">
        <v>5230</v>
      </c>
      <c r="AF3" s="24">
        <v>5660</v>
      </c>
      <c r="AG3" s="25">
        <v>5125</v>
      </c>
      <c r="AH3" s="26">
        <v>5695</v>
      </c>
      <c r="AI3" s="23">
        <v>5225</v>
      </c>
      <c r="AJ3" s="26">
        <v>5300</v>
      </c>
      <c r="AK3" s="26">
        <v>5505</v>
      </c>
      <c r="AL3" s="27">
        <v>5515</v>
      </c>
    </row>
    <row r="4" spans="1:39" ht="26.25" customHeight="1" thickBot="1" x14ac:dyDescent="0.25">
      <c r="A4" s="28" t="s">
        <v>13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P4" s="32"/>
      <c r="Q4" s="33" t="s">
        <v>14</v>
      </c>
      <c r="R4" s="33" t="s">
        <v>15</v>
      </c>
      <c r="S4" s="33" t="s">
        <v>14</v>
      </c>
      <c r="T4" s="34" t="s">
        <v>16</v>
      </c>
      <c r="U4" s="35"/>
      <c r="V4" s="36" t="s">
        <v>15</v>
      </c>
      <c r="W4" s="34" t="s">
        <v>16</v>
      </c>
      <c r="X4" s="37"/>
      <c r="Y4" s="38"/>
      <c r="Z4" s="39"/>
      <c r="AA4" s="3"/>
      <c r="AB4" s="40" t="s">
        <v>17</v>
      </c>
      <c r="AC4" s="41" t="s">
        <v>18</v>
      </c>
      <c r="AD4" s="42" t="s">
        <v>19</v>
      </c>
      <c r="AE4" s="43" t="s">
        <v>20</v>
      </c>
      <c r="AF4" s="43" t="s">
        <v>21</v>
      </c>
      <c r="AG4" s="44" t="s">
        <v>22</v>
      </c>
      <c r="AH4" s="45" t="s">
        <v>23</v>
      </c>
      <c r="AI4" s="42" t="s">
        <v>24</v>
      </c>
      <c r="AJ4" s="45" t="s">
        <v>25</v>
      </c>
      <c r="AK4" s="45" t="s">
        <v>26</v>
      </c>
      <c r="AL4" s="46" t="s">
        <v>27</v>
      </c>
    </row>
    <row r="5" spans="1:39" ht="17" thickBot="1" x14ac:dyDescent="0.25">
      <c r="A5" s="47" t="s">
        <v>28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  <c r="P5" s="51" t="s">
        <v>29</v>
      </c>
      <c r="Q5" s="52">
        <v>0</v>
      </c>
      <c r="R5" s="53">
        <f>Q5*Q3</f>
        <v>0</v>
      </c>
      <c r="S5" s="54">
        <v>0</v>
      </c>
      <c r="T5" s="55">
        <f>S5*S3</f>
        <v>0</v>
      </c>
      <c r="U5" s="35"/>
      <c r="V5" s="56">
        <f>Q5*V3</f>
        <v>0</v>
      </c>
      <c r="W5" s="57">
        <f>S5*W3</f>
        <v>0</v>
      </c>
      <c r="X5" s="58">
        <f>AC26</f>
        <v>0</v>
      </c>
      <c r="Y5" s="59">
        <f>V5+W5-X5</f>
        <v>0</v>
      </c>
      <c r="Z5" s="60">
        <f>R5+T5-X5</f>
        <v>0</v>
      </c>
      <c r="AA5" s="3"/>
      <c r="AB5" s="61" t="s">
        <v>30</v>
      </c>
      <c r="AC5" s="62">
        <f>V5+W5</f>
        <v>0</v>
      </c>
      <c r="AD5" s="62">
        <f>V10+W10</f>
        <v>0</v>
      </c>
      <c r="AE5" s="62">
        <f>V20+W20</f>
        <v>0</v>
      </c>
      <c r="AF5" s="63">
        <f>V26+W26</f>
        <v>0</v>
      </c>
      <c r="AG5" s="64">
        <f>V28+W28</f>
        <v>0</v>
      </c>
      <c r="AH5" s="65">
        <f>V29+W29</f>
        <v>0</v>
      </c>
      <c r="AI5" s="62">
        <f>V30+W30</f>
        <v>0</v>
      </c>
      <c r="AJ5" s="65">
        <f>V31+W31+V32</f>
        <v>0</v>
      </c>
      <c r="AK5" s="65">
        <f>V33+W33</f>
        <v>0</v>
      </c>
      <c r="AL5" s="66">
        <f>V34+W34</f>
        <v>0</v>
      </c>
      <c r="AM5" s="67"/>
    </row>
    <row r="6" spans="1:39" ht="18" thickBot="1" x14ac:dyDescent="0.25">
      <c r="A6" s="47" t="s">
        <v>31</v>
      </c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>
        <f>SUM(B6:M6)</f>
        <v>0</v>
      </c>
      <c r="P6" s="32"/>
      <c r="Q6" s="71"/>
      <c r="R6" s="72"/>
      <c r="S6" s="71"/>
      <c r="T6" s="73"/>
      <c r="U6" s="74"/>
      <c r="V6" s="75"/>
      <c r="W6" s="76"/>
      <c r="X6" s="72"/>
      <c r="Y6" s="77"/>
      <c r="Z6" s="78"/>
      <c r="AA6" s="3"/>
      <c r="AB6" s="79" t="s">
        <v>32</v>
      </c>
      <c r="AC6" s="80">
        <v>0</v>
      </c>
      <c r="AD6" s="80">
        <v>0</v>
      </c>
      <c r="AE6" s="80">
        <v>0</v>
      </c>
      <c r="AF6" s="80">
        <v>0</v>
      </c>
      <c r="AG6" s="81">
        <v>0</v>
      </c>
      <c r="AH6" s="80">
        <v>0</v>
      </c>
      <c r="AI6" s="80">
        <v>0</v>
      </c>
      <c r="AJ6" s="81">
        <v>0</v>
      </c>
      <c r="AK6" s="80">
        <v>0</v>
      </c>
      <c r="AL6" s="82">
        <v>0</v>
      </c>
    </row>
    <row r="7" spans="1:39" ht="17" thickBot="1" x14ac:dyDescent="0.25">
      <c r="A7" s="83" t="s">
        <v>33</v>
      </c>
      <c r="B7" s="84">
        <f>SUM(B6)</f>
        <v>0</v>
      </c>
      <c r="C7" s="84">
        <f t="shared" ref="C7:M7" si="0">SUM(C6)</f>
        <v>0</v>
      </c>
      <c r="D7" s="84">
        <f t="shared" si="0"/>
        <v>0</v>
      </c>
      <c r="E7" s="84">
        <f>SUM(E6)</f>
        <v>0</v>
      </c>
      <c r="F7" s="84">
        <f>SUM(F6)</f>
        <v>0</v>
      </c>
      <c r="G7" s="84">
        <f>SUM(G6)</f>
        <v>0</v>
      </c>
      <c r="H7" s="84">
        <f t="shared" si="0"/>
        <v>0</v>
      </c>
      <c r="I7" s="84">
        <f t="shared" si="0"/>
        <v>0</v>
      </c>
      <c r="J7" s="84">
        <f t="shared" si="0"/>
        <v>0</v>
      </c>
      <c r="K7" s="84">
        <f t="shared" si="0"/>
        <v>0</v>
      </c>
      <c r="L7" s="84">
        <f t="shared" si="0"/>
        <v>0</v>
      </c>
      <c r="M7" s="84">
        <f t="shared" si="0"/>
        <v>0</v>
      </c>
      <c r="N7" s="85">
        <f>SUM(B7:M7)</f>
        <v>0</v>
      </c>
      <c r="P7" s="51" t="s">
        <v>34</v>
      </c>
      <c r="Q7" s="86" t="s">
        <v>14</v>
      </c>
      <c r="R7" s="33" t="s">
        <v>15</v>
      </c>
      <c r="S7" s="86" t="s">
        <v>14</v>
      </c>
      <c r="T7" s="87" t="s">
        <v>16</v>
      </c>
      <c r="U7" s="88"/>
      <c r="V7" s="36" t="s">
        <v>15</v>
      </c>
      <c r="W7" s="89" t="s">
        <v>16</v>
      </c>
      <c r="X7" s="90"/>
      <c r="Y7" s="91"/>
      <c r="Z7" s="92"/>
      <c r="AA7" s="3"/>
      <c r="AB7" s="93" t="s">
        <v>35</v>
      </c>
      <c r="AC7" s="94">
        <v>0</v>
      </c>
      <c r="AD7" s="94">
        <v>0</v>
      </c>
      <c r="AE7" s="94">
        <v>0</v>
      </c>
      <c r="AF7" s="94">
        <v>0</v>
      </c>
      <c r="AG7" s="94">
        <v>0</v>
      </c>
      <c r="AH7" s="94">
        <v>0</v>
      </c>
      <c r="AI7" s="94">
        <v>0</v>
      </c>
      <c r="AJ7" s="94">
        <v>0</v>
      </c>
      <c r="AK7" s="94">
        <v>0</v>
      </c>
      <c r="AL7" s="95">
        <v>0</v>
      </c>
    </row>
    <row r="8" spans="1:39" x14ac:dyDescent="0.2">
      <c r="A8" s="28" t="s">
        <v>36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  <c r="P8" s="96" t="s">
        <v>37</v>
      </c>
      <c r="Q8" s="97">
        <v>0</v>
      </c>
      <c r="R8" s="97">
        <f>Q8*Q3</f>
        <v>0</v>
      </c>
      <c r="S8" s="98">
        <v>0</v>
      </c>
      <c r="T8" s="99">
        <f>S8*S3</f>
        <v>0</v>
      </c>
      <c r="U8" s="35"/>
      <c r="V8" s="100">
        <f>Q8*V3</f>
        <v>0</v>
      </c>
      <c r="W8" s="99">
        <f>S8*W3</f>
        <v>0</v>
      </c>
      <c r="X8" s="101"/>
      <c r="Y8" s="102"/>
      <c r="Z8" s="103"/>
      <c r="AA8" s="3"/>
      <c r="AB8" s="93" t="s">
        <v>38</v>
      </c>
      <c r="AC8" s="94">
        <v>0</v>
      </c>
      <c r="AD8" s="94">
        <v>0</v>
      </c>
      <c r="AE8" s="94">
        <v>0</v>
      </c>
      <c r="AF8" s="94">
        <v>0</v>
      </c>
      <c r="AG8" s="94">
        <v>0</v>
      </c>
      <c r="AH8" s="94">
        <v>0</v>
      </c>
      <c r="AI8" s="94">
        <v>0</v>
      </c>
      <c r="AJ8" s="94">
        <v>0</v>
      </c>
      <c r="AK8" s="94">
        <v>0</v>
      </c>
      <c r="AL8" s="95">
        <v>0</v>
      </c>
    </row>
    <row r="9" spans="1:39" ht="17" thickBot="1" x14ac:dyDescent="0.25">
      <c r="A9" s="47" t="s">
        <v>39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85">
        <f>SUM(B9:M9)</f>
        <v>0</v>
      </c>
      <c r="P9" s="96" t="s">
        <v>40</v>
      </c>
      <c r="Q9" s="106">
        <v>0</v>
      </c>
      <c r="R9" s="107">
        <f>Q9*Q3</f>
        <v>0</v>
      </c>
      <c r="S9" s="108">
        <v>0</v>
      </c>
      <c r="T9" s="109">
        <f>S9*S3</f>
        <v>0</v>
      </c>
      <c r="U9" s="35"/>
      <c r="V9" s="110">
        <f>Q9*V3</f>
        <v>0</v>
      </c>
      <c r="W9" s="111">
        <f>S9*W3</f>
        <v>0</v>
      </c>
      <c r="X9" s="112"/>
      <c r="Y9" s="113"/>
      <c r="Z9" s="114"/>
      <c r="AA9" s="3"/>
      <c r="AB9" s="93" t="s">
        <v>41</v>
      </c>
      <c r="AC9" s="94">
        <v>0</v>
      </c>
      <c r="AD9" s="94">
        <v>0</v>
      </c>
      <c r="AE9" s="94">
        <v>0</v>
      </c>
      <c r="AF9" s="94">
        <v>0</v>
      </c>
      <c r="AG9" s="94">
        <v>0</v>
      </c>
      <c r="AH9" s="94">
        <v>0</v>
      </c>
      <c r="AI9" s="94">
        <v>0</v>
      </c>
      <c r="AJ9" s="94">
        <v>0</v>
      </c>
      <c r="AK9" s="94">
        <v>0</v>
      </c>
      <c r="AL9" s="95">
        <v>0</v>
      </c>
    </row>
    <row r="10" spans="1:39" ht="17" thickBot="1" x14ac:dyDescent="0.25">
      <c r="A10" s="115" t="s">
        <v>42</v>
      </c>
      <c r="B10" s="116"/>
      <c r="C10" s="117"/>
      <c r="D10" s="117"/>
      <c r="E10" s="118">
        <f>R31+R32</f>
        <v>0</v>
      </c>
      <c r="F10" s="117"/>
      <c r="G10" s="117"/>
      <c r="H10" s="117"/>
      <c r="I10" s="117"/>
      <c r="J10" s="117"/>
      <c r="K10" s="117"/>
      <c r="L10" s="117"/>
      <c r="M10" s="117"/>
      <c r="N10" s="85">
        <f t="shared" ref="N10:N25" si="1">SUM(B10:M10)</f>
        <v>0</v>
      </c>
      <c r="P10" s="119" t="s">
        <v>43</v>
      </c>
      <c r="Q10" s="120">
        <f>SUM(Q8:Q9)</f>
        <v>0</v>
      </c>
      <c r="R10" s="121">
        <f>SUM(R8:R9)</f>
        <v>0</v>
      </c>
      <c r="S10" s="122">
        <f>SUM(S8:S9)</f>
        <v>0</v>
      </c>
      <c r="T10" s="123">
        <f>SUM(T8:T9)</f>
        <v>0</v>
      </c>
      <c r="U10" s="35"/>
      <c r="V10" s="124">
        <f>SUM(V8:V9)</f>
        <v>0</v>
      </c>
      <c r="W10" s="57">
        <f>SUM(W8:W9)</f>
        <v>0</v>
      </c>
      <c r="X10" s="58">
        <f>AD26</f>
        <v>0</v>
      </c>
      <c r="Y10" s="59">
        <f>(V10+W10)-X10</f>
        <v>0</v>
      </c>
      <c r="Z10" s="60">
        <f>R10+T10-X10</f>
        <v>0</v>
      </c>
      <c r="AA10" s="125"/>
      <c r="AB10" s="93" t="s">
        <v>44</v>
      </c>
      <c r="AC10" s="94">
        <v>0</v>
      </c>
      <c r="AD10" s="94">
        <v>0</v>
      </c>
      <c r="AE10" s="94">
        <v>0</v>
      </c>
      <c r="AF10" s="94">
        <v>0</v>
      </c>
      <c r="AG10" s="94">
        <v>0</v>
      </c>
      <c r="AH10" s="94">
        <v>0</v>
      </c>
      <c r="AI10" s="94">
        <v>0</v>
      </c>
      <c r="AJ10" s="94">
        <v>0</v>
      </c>
      <c r="AK10" s="94">
        <v>0</v>
      </c>
      <c r="AL10" s="95">
        <v>0</v>
      </c>
    </row>
    <row r="11" spans="1:39" ht="17" thickBot="1" x14ac:dyDescent="0.25">
      <c r="A11" s="126" t="s">
        <v>45</v>
      </c>
      <c r="B11" s="116"/>
      <c r="C11" s="117"/>
      <c r="D11" s="117"/>
      <c r="E11" s="127">
        <f>R33</f>
        <v>0</v>
      </c>
      <c r="F11" s="117"/>
      <c r="G11" s="117"/>
      <c r="H11" s="117"/>
      <c r="I11" s="117"/>
      <c r="J11" s="117"/>
      <c r="K11" s="117"/>
      <c r="L11" s="117"/>
      <c r="M11" s="117"/>
      <c r="N11" s="85">
        <f t="shared" si="1"/>
        <v>0</v>
      </c>
      <c r="P11" s="96"/>
      <c r="Q11" s="128"/>
      <c r="R11" s="129"/>
      <c r="S11" s="128"/>
      <c r="T11" s="130"/>
      <c r="U11" s="131"/>
      <c r="V11" s="132"/>
      <c r="W11" s="133"/>
      <c r="X11" s="134"/>
      <c r="Y11" s="135"/>
      <c r="Z11" s="136"/>
      <c r="AA11" s="3"/>
      <c r="AB11" s="93" t="s">
        <v>46</v>
      </c>
      <c r="AC11" s="94">
        <v>0</v>
      </c>
      <c r="AD11" s="94">
        <v>0</v>
      </c>
      <c r="AE11" s="94">
        <v>0</v>
      </c>
      <c r="AF11" s="94">
        <v>0</v>
      </c>
      <c r="AG11" s="94">
        <v>0</v>
      </c>
      <c r="AH11" s="94">
        <v>0</v>
      </c>
      <c r="AI11" s="94">
        <v>0</v>
      </c>
      <c r="AJ11" s="94">
        <v>0</v>
      </c>
      <c r="AK11" s="94">
        <v>0</v>
      </c>
      <c r="AL11" s="95">
        <v>0</v>
      </c>
    </row>
    <row r="12" spans="1:39" ht="17" thickBot="1" x14ac:dyDescent="0.25">
      <c r="A12" s="115" t="s">
        <v>47</v>
      </c>
      <c r="B12" s="116"/>
      <c r="C12" s="117"/>
      <c r="D12" s="117"/>
      <c r="E12" s="118">
        <f>R28</f>
        <v>0</v>
      </c>
      <c r="F12" s="137"/>
      <c r="G12" s="137"/>
      <c r="H12" s="137"/>
      <c r="I12" s="117"/>
      <c r="J12" s="117"/>
      <c r="K12" s="117"/>
      <c r="L12" s="117"/>
      <c r="M12" s="117"/>
      <c r="N12" s="85">
        <f t="shared" si="1"/>
        <v>0</v>
      </c>
      <c r="P12" s="51" t="s">
        <v>48</v>
      </c>
      <c r="Q12" s="33" t="s">
        <v>14</v>
      </c>
      <c r="R12" s="33" t="s">
        <v>15</v>
      </c>
      <c r="S12" s="33" t="s">
        <v>14</v>
      </c>
      <c r="T12" s="34" t="s">
        <v>16</v>
      </c>
      <c r="U12" s="35"/>
      <c r="V12" s="36" t="s">
        <v>15</v>
      </c>
      <c r="W12" s="34" t="s">
        <v>16</v>
      </c>
      <c r="X12" s="37"/>
      <c r="Y12" s="38"/>
      <c r="Z12" s="39"/>
      <c r="AA12" s="3"/>
      <c r="AB12" s="93" t="s">
        <v>49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5">
        <v>0</v>
      </c>
    </row>
    <row r="13" spans="1:39" x14ac:dyDescent="0.2">
      <c r="A13" s="115" t="s">
        <v>50</v>
      </c>
      <c r="B13" s="116"/>
      <c r="C13" s="117"/>
      <c r="D13" s="117"/>
      <c r="E13" s="118">
        <f>R5</f>
        <v>0</v>
      </c>
      <c r="F13" s="137"/>
      <c r="G13" s="137"/>
      <c r="H13" s="137"/>
      <c r="I13" s="117"/>
      <c r="J13" s="117"/>
      <c r="K13" s="117"/>
      <c r="L13" s="117"/>
      <c r="M13" s="117"/>
      <c r="N13" s="85">
        <f t="shared" si="1"/>
        <v>0</v>
      </c>
      <c r="P13" s="138" t="s">
        <v>51</v>
      </c>
      <c r="Q13" s="139">
        <v>0</v>
      </c>
      <c r="R13" s="140">
        <f>Q13*Q3</f>
        <v>0</v>
      </c>
      <c r="S13" s="141">
        <v>0</v>
      </c>
      <c r="T13" s="142">
        <f>S13*S3</f>
        <v>0</v>
      </c>
      <c r="U13" s="35"/>
      <c r="V13" s="143">
        <f>Q13*V3</f>
        <v>0</v>
      </c>
      <c r="W13" s="142">
        <f>S13*W3</f>
        <v>0</v>
      </c>
      <c r="X13" s="144"/>
      <c r="Y13" s="145"/>
      <c r="Z13" s="146"/>
      <c r="AA13" s="3"/>
      <c r="AB13" s="93" t="s">
        <v>52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95">
        <v>0</v>
      </c>
    </row>
    <row r="14" spans="1:39" x14ac:dyDescent="0.2">
      <c r="A14" s="115" t="s">
        <v>53</v>
      </c>
      <c r="B14" s="116"/>
      <c r="C14" s="117"/>
      <c r="D14" s="117"/>
      <c r="E14" s="118">
        <f>R10</f>
        <v>0</v>
      </c>
      <c r="F14" s="137"/>
      <c r="G14" s="137"/>
      <c r="H14" s="137"/>
      <c r="I14" s="117"/>
      <c r="J14" s="117"/>
      <c r="K14" s="117"/>
      <c r="L14" s="117"/>
      <c r="M14" s="117"/>
      <c r="N14" s="85">
        <f t="shared" si="1"/>
        <v>0</v>
      </c>
      <c r="P14" s="138" t="s">
        <v>54</v>
      </c>
      <c r="Q14" s="147">
        <v>0</v>
      </c>
      <c r="R14" s="148">
        <f>Q14*Q3</f>
        <v>0</v>
      </c>
      <c r="S14" s="149">
        <v>0</v>
      </c>
      <c r="T14" s="150">
        <f>S14*S3</f>
        <v>0</v>
      </c>
      <c r="U14" s="35"/>
      <c r="V14" s="151">
        <f>Q14*V3</f>
        <v>0</v>
      </c>
      <c r="W14" s="150">
        <f>S14*W3</f>
        <v>0</v>
      </c>
      <c r="X14" s="152"/>
      <c r="Y14" s="153"/>
      <c r="Z14" s="154"/>
      <c r="AA14" s="3"/>
      <c r="AB14" s="93" t="s">
        <v>55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5">
        <v>0</v>
      </c>
    </row>
    <row r="15" spans="1:39" x14ac:dyDescent="0.2">
      <c r="A15" s="155" t="s">
        <v>56</v>
      </c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85">
        <f t="shared" si="1"/>
        <v>0</v>
      </c>
      <c r="P15" s="138" t="s">
        <v>57</v>
      </c>
      <c r="Q15" s="147">
        <v>0</v>
      </c>
      <c r="R15" s="148">
        <f>Q15*Q3</f>
        <v>0</v>
      </c>
      <c r="S15" s="149">
        <v>0</v>
      </c>
      <c r="T15" s="150">
        <f>S15*S3</f>
        <v>0</v>
      </c>
      <c r="U15" s="156"/>
      <c r="V15" s="151">
        <f>Q15*V3</f>
        <v>0</v>
      </c>
      <c r="W15" s="150">
        <f>S15*W3</f>
        <v>0</v>
      </c>
      <c r="X15" s="152"/>
      <c r="Y15" s="153"/>
      <c r="Z15" s="154"/>
      <c r="AA15" s="3"/>
      <c r="AB15" s="93" t="s">
        <v>58</v>
      </c>
      <c r="AC15" s="94">
        <v>0</v>
      </c>
      <c r="AD15" s="94">
        <v>0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4">
        <v>0</v>
      </c>
      <c r="AK15" s="94">
        <v>0</v>
      </c>
      <c r="AL15" s="95">
        <v>0</v>
      </c>
    </row>
    <row r="16" spans="1:39" x14ac:dyDescent="0.2">
      <c r="A16" s="115" t="s">
        <v>59</v>
      </c>
      <c r="B16" s="116"/>
      <c r="C16" s="117"/>
      <c r="D16" s="117"/>
      <c r="E16" s="127">
        <f>R30</f>
        <v>0</v>
      </c>
      <c r="F16" s="137"/>
      <c r="G16" s="137"/>
      <c r="H16" s="137"/>
      <c r="I16" s="117"/>
      <c r="J16" s="117"/>
      <c r="K16" s="117"/>
      <c r="L16" s="117"/>
      <c r="M16" s="117"/>
      <c r="N16" s="85">
        <f t="shared" si="1"/>
        <v>0</v>
      </c>
      <c r="P16" s="157" t="s">
        <v>60</v>
      </c>
      <c r="Q16" s="147"/>
      <c r="R16" s="148"/>
      <c r="S16" s="149">
        <v>0</v>
      </c>
      <c r="T16" s="150">
        <f>S16*S3</f>
        <v>0</v>
      </c>
      <c r="U16" s="35"/>
      <c r="V16" s="151"/>
      <c r="W16" s="150">
        <f>S16*W3</f>
        <v>0</v>
      </c>
      <c r="X16" s="152"/>
      <c r="Y16" s="153"/>
      <c r="Z16" s="154"/>
      <c r="AA16" s="3"/>
      <c r="AB16" s="93" t="s">
        <v>61</v>
      </c>
      <c r="AC16" s="94">
        <v>0</v>
      </c>
      <c r="AD16" s="94">
        <v>0</v>
      </c>
      <c r="AE16" s="94">
        <v>0</v>
      </c>
      <c r="AF16" s="94">
        <v>0</v>
      </c>
      <c r="AG16" s="94">
        <v>0</v>
      </c>
      <c r="AH16" s="94">
        <v>0</v>
      </c>
      <c r="AI16" s="94">
        <v>0</v>
      </c>
      <c r="AJ16" s="94">
        <v>0</v>
      </c>
      <c r="AK16" s="94">
        <v>0</v>
      </c>
      <c r="AL16" s="95">
        <v>0</v>
      </c>
    </row>
    <row r="17" spans="1:43" x14ac:dyDescent="0.2">
      <c r="A17" s="115" t="s">
        <v>62</v>
      </c>
      <c r="B17" s="158"/>
      <c r="C17" s="159"/>
      <c r="D17" s="159"/>
      <c r="E17" s="160">
        <f>R20</f>
        <v>0</v>
      </c>
      <c r="F17" s="161"/>
      <c r="G17" s="161"/>
      <c r="H17" s="161"/>
      <c r="I17" s="159"/>
      <c r="J17" s="159"/>
      <c r="K17" s="159"/>
      <c r="L17" s="159"/>
      <c r="M17" s="159"/>
      <c r="N17" s="85">
        <f t="shared" si="1"/>
        <v>0</v>
      </c>
      <c r="P17" s="157" t="s">
        <v>63</v>
      </c>
      <c r="Q17" s="147"/>
      <c r="R17" s="148"/>
      <c r="S17" s="149">
        <v>0</v>
      </c>
      <c r="T17" s="150">
        <f>S17*(S3+Q3)</f>
        <v>0</v>
      </c>
      <c r="U17" s="35"/>
      <c r="V17" s="151"/>
      <c r="W17" s="150">
        <f>S17*(W3+V3)</f>
        <v>0</v>
      </c>
      <c r="X17" s="152"/>
      <c r="Y17" s="153"/>
      <c r="Z17" s="154"/>
      <c r="AA17" s="3"/>
      <c r="AB17" s="93" t="s">
        <v>64</v>
      </c>
      <c r="AC17" s="94"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94">
        <v>0</v>
      </c>
      <c r="AK17" s="94">
        <v>0</v>
      </c>
      <c r="AL17" s="95">
        <v>0</v>
      </c>
    </row>
    <row r="18" spans="1:43" x14ac:dyDescent="0.2">
      <c r="A18" s="47" t="s">
        <v>65</v>
      </c>
      <c r="B18" s="162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85">
        <f t="shared" si="1"/>
        <v>0</v>
      </c>
      <c r="P18" s="157" t="s">
        <v>66</v>
      </c>
      <c r="Q18" s="164"/>
      <c r="R18" s="165"/>
      <c r="S18" s="166">
        <f>T18/S3</f>
        <v>0</v>
      </c>
      <c r="T18" s="167">
        <v>0</v>
      </c>
      <c r="U18" s="35"/>
      <c r="V18" s="151"/>
      <c r="W18" s="150">
        <f>T18</f>
        <v>0</v>
      </c>
      <c r="X18" s="168"/>
      <c r="Y18" s="153"/>
      <c r="Z18" s="154"/>
      <c r="AA18" s="3"/>
      <c r="AB18" s="93" t="s">
        <v>67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0</v>
      </c>
      <c r="AK18" s="94">
        <v>0</v>
      </c>
      <c r="AL18" s="95">
        <v>0</v>
      </c>
    </row>
    <row r="19" spans="1:43" ht="17" thickBot="1" x14ac:dyDescent="0.25">
      <c r="A19" s="47" t="s">
        <v>68</v>
      </c>
      <c r="B19" s="104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85">
        <f t="shared" si="1"/>
        <v>0</v>
      </c>
      <c r="P19" s="157" t="s">
        <v>69</v>
      </c>
      <c r="Q19" s="169">
        <v>0</v>
      </c>
      <c r="R19" s="169">
        <f>Q19*Q3</f>
        <v>0</v>
      </c>
      <c r="S19" s="170">
        <v>0</v>
      </c>
      <c r="T19" s="171">
        <f>S19*S3</f>
        <v>0</v>
      </c>
      <c r="U19" s="35"/>
      <c r="V19" s="172">
        <f>Q19*V3</f>
        <v>0</v>
      </c>
      <c r="W19" s="111">
        <f>S19*W3</f>
        <v>0</v>
      </c>
      <c r="X19" s="112"/>
      <c r="Y19" s="173"/>
      <c r="Z19" s="174"/>
      <c r="AA19" s="3"/>
      <c r="AB19" s="93" t="s">
        <v>70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5">
        <v>0</v>
      </c>
    </row>
    <row r="20" spans="1:43" ht="17" thickBot="1" x14ac:dyDescent="0.25">
      <c r="A20" s="47" t="s">
        <v>71</v>
      </c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85">
        <f t="shared" si="1"/>
        <v>0</v>
      </c>
      <c r="P20" s="119" t="s">
        <v>43</v>
      </c>
      <c r="Q20" s="175">
        <f>SUM(Q13:Q19)</f>
        <v>0</v>
      </c>
      <c r="R20" s="175">
        <f>SUM(R13:R19)</f>
        <v>0</v>
      </c>
      <c r="S20" s="176">
        <f>SUM(S13:S19)</f>
        <v>0</v>
      </c>
      <c r="T20" s="177">
        <f>SUM(T13:T19)</f>
        <v>0</v>
      </c>
      <c r="U20" s="35"/>
      <c r="V20" s="178">
        <f>SUM(V13:V19)</f>
        <v>0</v>
      </c>
      <c r="W20" s="179">
        <f>SUM(W13:W19)</f>
        <v>0</v>
      </c>
      <c r="X20" s="180">
        <f>AE26</f>
        <v>0</v>
      </c>
      <c r="Y20" s="181">
        <f>V20+W20-X20</f>
        <v>0</v>
      </c>
      <c r="Z20" s="182">
        <f>R20+T20-X20</f>
        <v>0</v>
      </c>
      <c r="AA20" s="3"/>
      <c r="AB20" s="93" t="s">
        <v>72</v>
      </c>
      <c r="AC20" s="183">
        <v>0</v>
      </c>
      <c r="AD20" s="183">
        <v>0</v>
      </c>
      <c r="AE20" s="183">
        <v>0</v>
      </c>
      <c r="AF20" s="183">
        <v>0</v>
      </c>
      <c r="AG20" s="94">
        <v>0</v>
      </c>
      <c r="AH20" s="94">
        <v>0</v>
      </c>
      <c r="AI20" s="183">
        <v>0</v>
      </c>
      <c r="AJ20" s="94">
        <v>0</v>
      </c>
      <c r="AK20" s="183">
        <v>0</v>
      </c>
      <c r="AL20" s="95">
        <v>0</v>
      </c>
    </row>
    <row r="21" spans="1:43" ht="17" thickBot="1" x14ac:dyDescent="0.25">
      <c r="A21" s="184" t="s">
        <v>73</v>
      </c>
      <c r="B21" s="104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85">
        <f t="shared" si="1"/>
        <v>0</v>
      </c>
      <c r="P21" s="119"/>
      <c r="Q21" s="185"/>
      <c r="R21" s="185"/>
      <c r="S21" s="185"/>
      <c r="T21" s="186"/>
      <c r="U21" s="74"/>
      <c r="V21" s="187"/>
      <c r="W21" s="188"/>
      <c r="X21" s="189"/>
      <c r="Y21" s="190"/>
      <c r="Z21" s="191"/>
      <c r="AA21" s="3"/>
      <c r="AB21" s="93" t="s">
        <v>74</v>
      </c>
      <c r="AC21" s="183">
        <v>0</v>
      </c>
      <c r="AD21" s="183">
        <v>0</v>
      </c>
      <c r="AE21" s="183">
        <v>0</v>
      </c>
      <c r="AF21" s="183">
        <v>0</v>
      </c>
      <c r="AG21" s="94">
        <v>0</v>
      </c>
      <c r="AH21" s="94">
        <v>0</v>
      </c>
      <c r="AI21" s="183">
        <v>0</v>
      </c>
      <c r="AJ21" s="94">
        <v>0</v>
      </c>
      <c r="AK21" s="183">
        <v>0</v>
      </c>
      <c r="AL21" s="95">
        <v>0</v>
      </c>
    </row>
    <row r="22" spans="1:43" ht="17" thickBot="1" x14ac:dyDescent="0.25">
      <c r="A22" s="47" t="s">
        <v>75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85">
        <f t="shared" si="1"/>
        <v>0</v>
      </c>
      <c r="P22" s="51" t="s">
        <v>76</v>
      </c>
      <c r="Q22" s="33" t="s">
        <v>14</v>
      </c>
      <c r="R22" s="33" t="s">
        <v>15</v>
      </c>
      <c r="S22" s="192" t="s">
        <v>14</v>
      </c>
      <c r="T22" s="34" t="s">
        <v>16</v>
      </c>
      <c r="U22" s="35"/>
      <c r="V22" s="36" t="s">
        <v>15</v>
      </c>
      <c r="W22" s="34" t="s">
        <v>16</v>
      </c>
      <c r="X22" s="193"/>
      <c r="Y22" s="194"/>
      <c r="Z22" s="195"/>
      <c r="AA22" s="3"/>
      <c r="AB22" s="93" t="s">
        <v>77</v>
      </c>
      <c r="AC22" s="183">
        <v>0</v>
      </c>
      <c r="AD22" s="183">
        <v>0</v>
      </c>
      <c r="AE22" s="183">
        <v>0</v>
      </c>
      <c r="AF22" s="183">
        <v>0</v>
      </c>
      <c r="AG22" s="94">
        <v>0</v>
      </c>
      <c r="AH22" s="94">
        <v>0</v>
      </c>
      <c r="AI22" s="183">
        <v>0</v>
      </c>
      <c r="AJ22" s="94">
        <v>0</v>
      </c>
      <c r="AK22" s="183">
        <v>0</v>
      </c>
      <c r="AL22" s="95">
        <v>0</v>
      </c>
    </row>
    <row r="23" spans="1:43" x14ac:dyDescent="0.2">
      <c r="A23" s="47" t="s">
        <v>78</v>
      </c>
      <c r="B23" s="104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85">
        <f t="shared" si="1"/>
        <v>0</v>
      </c>
      <c r="P23" s="138" t="s">
        <v>79</v>
      </c>
      <c r="Q23" s="139">
        <v>0</v>
      </c>
      <c r="R23" s="140">
        <f>Q23*Q3</f>
        <v>0</v>
      </c>
      <c r="S23" s="196">
        <v>0</v>
      </c>
      <c r="T23" s="197">
        <f>S23*(S3+Q3)</f>
        <v>0</v>
      </c>
      <c r="U23" s="35"/>
      <c r="V23" s="143">
        <f>Q23*V3</f>
        <v>0</v>
      </c>
      <c r="W23" s="99">
        <f>S23*(W3+V3)</f>
        <v>0</v>
      </c>
      <c r="X23" s="144"/>
      <c r="Y23" s="102"/>
      <c r="Z23" s="103"/>
      <c r="AA23" s="3"/>
      <c r="AB23" s="93" t="s">
        <v>80</v>
      </c>
      <c r="AC23" s="183">
        <v>0</v>
      </c>
      <c r="AD23" s="183">
        <v>0</v>
      </c>
      <c r="AE23" s="183">
        <v>0</v>
      </c>
      <c r="AF23" s="183">
        <v>0</v>
      </c>
      <c r="AG23" s="94">
        <v>0</v>
      </c>
      <c r="AH23" s="94">
        <v>0</v>
      </c>
      <c r="AI23" s="183">
        <v>0</v>
      </c>
      <c r="AJ23" s="94">
        <v>0</v>
      </c>
      <c r="AK23" s="183">
        <v>0</v>
      </c>
      <c r="AL23" s="95">
        <v>0</v>
      </c>
    </row>
    <row r="24" spans="1:43" x14ac:dyDescent="0.2">
      <c r="A24" s="47" t="s">
        <v>81</v>
      </c>
      <c r="B24" s="198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85">
        <f t="shared" si="1"/>
        <v>0</v>
      </c>
      <c r="P24" s="200" t="s">
        <v>82</v>
      </c>
      <c r="Q24" s="147">
        <v>0</v>
      </c>
      <c r="R24" s="148">
        <f>Q24</f>
        <v>0</v>
      </c>
      <c r="S24" s="196"/>
      <c r="T24" s="201"/>
      <c r="U24" s="35"/>
      <c r="V24" s="151">
        <f>Q24</f>
        <v>0</v>
      </c>
      <c r="W24" s="150"/>
      <c r="X24" s="152"/>
      <c r="Y24" s="153"/>
      <c r="Z24" s="154"/>
      <c r="AA24" s="3"/>
      <c r="AB24" s="93" t="s">
        <v>83</v>
      </c>
      <c r="AC24" s="183">
        <v>0</v>
      </c>
      <c r="AD24" s="183">
        <v>0</v>
      </c>
      <c r="AE24" s="183">
        <v>0</v>
      </c>
      <c r="AF24" s="183">
        <v>0</v>
      </c>
      <c r="AG24" s="94">
        <v>0</v>
      </c>
      <c r="AH24" s="94">
        <v>0</v>
      </c>
      <c r="AI24" s="183">
        <v>0</v>
      </c>
      <c r="AJ24" s="94">
        <v>0</v>
      </c>
      <c r="AK24" s="183">
        <v>0</v>
      </c>
      <c r="AL24" s="95">
        <v>0</v>
      </c>
    </row>
    <row r="25" spans="1:43" ht="17" thickBot="1" x14ac:dyDescent="0.25">
      <c r="A25" s="83" t="s">
        <v>84</v>
      </c>
      <c r="B25" s="202">
        <f>SUM(B9:B24)</f>
        <v>0</v>
      </c>
      <c r="C25" s="202">
        <f t="shared" ref="C25:M25" si="2">SUM(C9:C24)</f>
        <v>0</v>
      </c>
      <c r="D25" s="202">
        <f t="shared" si="2"/>
        <v>0</v>
      </c>
      <c r="E25" s="202">
        <f>SUM(E9:E24)</f>
        <v>0</v>
      </c>
      <c r="F25" s="202">
        <f>SUM(F9:F24)</f>
        <v>0</v>
      </c>
      <c r="G25" s="202">
        <f>SUM(G9:G24)</f>
        <v>0</v>
      </c>
      <c r="H25" s="202">
        <f>SUM(H9:H24)</f>
        <v>0</v>
      </c>
      <c r="I25" s="202">
        <f t="shared" si="2"/>
        <v>0</v>
      </c>
      <c r="J25" s="202">
        <f t="shared" si="2"/>
        <v>0</v>
      </c>
      <c r="K25" s="202">
        <f t="shared" si="2"/>
        <v>0</v>
      </c>
      <c r="L25" s="202">
        <f t="shared" si="2"/>
        <v>0</v>
      </c>
      <c r="M25" s="202">
        <f t="shared" si="2"/>
        <v>0</v>
      </c>
      <c r="N25" s="85">
        <f t="shared" si="1"/>
        <v>0</v>
      </c>
      <c r="P25" s="200" t="s">
        <v>85</v>
      </c>
      <c r="Q25" s="203">
        <v>0</v>
      </c>
      <c r="R25" s="204">
        <f>Q25</f>
        <v>0</v>
      </c>
      <c r="S25" s="205"/>
      <c r="T25" s="206"/>
      <c r="U25" s="35"/>
      <c r="V25" s="172">
        <f>Q25</f>
        <v>0</v>
      </c>
      <c r="W25" s="171"/>
      <c r="X25" s="112"/>
      <c r="Y25" s="113"/>
      <c r="Z25" s="114"/>
      <c r="AA25" s="3"/>
      <c r="AB25" s="207" t="s">
        <v>86</v>
      </c>
      <c r="AC25" s="208">
        <v>0</v>
      </c>
      <c r="AD25" s="208">
        <v>0</v>
      </c>
      <c r="AE25" s="208">
        <v>0</v>
      </c>
      <c r="AF25" s="208">
        <v>0</v>
      </c>
      <c r="AG25" s="209">
        <v>0</v>
      </c>
      <c r="AH25" s="209">
        <v>0</v>
      </c>
      <c r="AI25" s="208">
        <v>0</v>
      </c>
      <c r="AJ25" s="209">
        <v>0</v>
      </c>
      <c r="AK25" s="208">
        <v>0</v>
      </c>
      <c r="AL25" s="210">
        <v>0</v>
      </c>
    </row>
    <row r="26" spans="1:43" ht="17" thickBot="1" x14ac:dyDescent="0.25">
      <c r="A26" s="28" t="s">
        <v>87</v>
      </c>
      <c r="B26" s="211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P26" s="119" t="s">
        <v>43</v>
      </c>
      <c r="Q26" s="212">
        <f>SUM(Q23:Q25)</f>
        <v>0</v>
      </c>
      <c r="R26" s="52">
        <f>SUM(R23:R25)</f>
        <v>0</v>
      </c>
      <c r="S26" s="213">
        <f>SUM(S23:S25)</f>
        <v>0</v>
      </c>
      <c r="T26" s="179">
        <f>SUM(T23:T25)</f>
        <v>0</v>
      </c>
      <c r="U26" s="35"/>
      <c r="V26" s="178">
        <f>SUM(V23:V25)</f>
        <v>0</v>
      </c>
      <c r="W26" s="57">
        <f>SUM(W23:W25)</f>
        <v>0</v>
      </c>
      <c r="X26" s="180">
        <f>AF26</f>
        <v>0</v>
      </c>
      <c r="Y26" s="181">
        <f>V26+W26-X26</f>
        <v>0</v>
      </c>
      <c r="Z26" s="182">
        <f>R26+T26-X26</f>
        <v>0</v>
      </c>
      <c r="AA26" s="3"/>
      <c r="AB26" s="214" t="s">
        <v>88</v>
      </c>
      <c r="AC26" s="215">
        <f t="shared" ref="AC26:AL26" si="3">SUM(AC6:AC25)</f>
        <v>0</v>
      </c>
      <c r="AD26" s="215">
        <f t="shared" si="3"/>
        <v>0</v>
      </c>
      <c r="AE26" s="215">
        <f t="shared" si="3"/>
        <v>0</v>
      </c>
      <c r="AF26" s="216">
        <f t="shared" si="3"/>
        <v>0</v>
      </c>
      <c r="AG26" s="217">
        <f t="shared" si="3"/>
        <v>0</v>
      </c>
      <c r="AH26" s="215">
        <f t="shared" si="3"/>
        <v>0</v>
      </c>
      <c r="AI26" s="215">
        <f t="shared" si="3"/>
        <v>0</v>
      </c>
      <c r="AJ26" s="215">
        <f t="shared" si="3"/>
        <v>0</v>
      </c>
      <c r="AK26" s="218">
        <f t="shared" si="3"/>
        <v>0</v>
      </c>
      <c r="AL26" s="219">
        <f t="shared" si="3"/>
        <v>0</v>
      </c>
    </row>
    <row r="27" spans="1:43" ht="17" thickBot="1" x14ac:dyDescent="0.25">
      <c r="A27" s="115" t="s">
        <v>89</v>
      </c>
      <c r="B27" s="116"/>
      <c r="C27" s="117"/>
      <c r="D27" s="117"/>
      <c r="E27" s="127">
        <f>R34</f>
        <v>0</v>
      </c>
      <c r="F27" s="137"/>
      <c r="G27" s="137"/>
      <c r="H27" s="137"/>
      <c r="I27" s="117"/>
      <c r="J27" s="117"/>
      <c r="K27" s="117"/>
      <c r="L27" s="117"/>
      <c r="M27" s="117"/>
      <c r="N27" s="85">
        <f>SUM(B27:M27)</f>
        <v>0</v>
      </c>
      <c r="P27" s="220"/>
      <c r="Q27" s="128"/>
      <c r="R27" s="129"/>
      <c r="S27" s="128"/>
      <c r="T27" s="130"/>
      <c r="U27" s="131"/>
      <c r="V27" s="132"/>
      <c r="W27" s="221"/>
      <c r="X27" s="134"/>
      <c r="Y27" s="135"/>
      <c r="Z27" s="136"/>
      <c r="AA27" s="3"/>
      <c r="AB27" s="222" t="s">
        <v>90</v>
      </c>
      <c r="AC27" s="223">
        <f t="shared" ref="AC27:AL27" si="4">AC5-AC26</f>
        <v>0</v>
      </c>
      <c r="AD27" s="223">
        <f t="shared" si="4"/>
        <v>0</v>
      </c>
      <c r="AE27" s="223">
        <f t="shared" si="4"/>
        <v>0</v>
      </c>
      <c r="AF27" s="223">
        <f t="shared" si="4"/>
        <v>0</v>
      </c>
      <c r="AG27" s="224">
        <f t="shared" si="4"/>
        <v>0</v>
      </c>
      <c r="AH27" s="223">
        <f t="shared" si="4"/>
        <v>0</v>
      </c>
      <c r="AI27" s="223">
        <f t="shared" si="4"/>
        <v>0</v>
      </c>
      <c r="AJ27" s="223">
        <f t="shared" si="4"/>
        <v>0</v>
      </c>
      <c r="AK27" s="225">
        <f t="shared" si="4"/>
        <v>0</v>
      </c>
      <c r="AL27" s="226">
        <f t="shared" si="4"/>
        <v>0</v>
      </c>
      <c r="AM27" s="67"/>
    </row>
    <row r="28" spans="1:43" ht="17" thickBot="1" x14ac:dyDescent="0.25">
      <c r="A28" s="47" t="s">
        <v>91</v>
      </c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85">
        <f>SUM(B28:M28)</f>
        <v>0</v>
      </c>
      <c r="P28" s="51" t="s">
        <v>92</v>
      </c>
      <c r="Q28" s="227">
        <v>0</v>
      </c>
      <c r="R28" s="53">
        <f>Q28</f>
        <v>0</v>
      </c>
      <c r="S28" s="54">
        <v>0</v>
      </c>
      <c r="T28" s="55">
        <f>(S28*S3)</f>
        <v>0</v>
      </c>
      <c r="U28" s="35"/>
      <c r="V28" s="56">
        <f>Q28*V3</f>
        <v>0</v>
      </c>
      <c r="W28" s="228">
        <f>(S28*W3)</f>
        <v>0</v>
      </c>
      <c r="X28" s="58">
        <f>AG26</f>
        <v>0</v>
      </c>
      <c r="Y28" s="59">
        <f t="shared" ref="Y28:Y34" si="5">V28+W28-X28</f>
        <v>0</v>
      </c>
      <c r="Z28" s="60">
        <f t="shared" ref="Z28:Z34" si="6">R28+T28-X28</f>
        <v>0</v>
      </c>
      <c r="AA28" s="3"/>
      <c r="AB28" s="229"/>
      <c r="AC28" s="230"/>
      <c r="AD28" s="229"/>
      <c r="AE28" s="229"/>
      <c r="AF28" s="229"/>
      <c r="AG28" s="229"/>
      <c r="AH28" s="229"/>
      <c r="AI28" s="229"/>
      <c r="AJ28" s="229"/>
      <c r="AK28" s="229"/>
      <c r="AL28" s="229"/>
      <c r="AM28" s="231"/>
    </row>
    <row r="29" spans="1:43" ht="17" thickBot="1" x14ac:dyDescent="0.25">
      <c r="A29" s="47" t="s">
        <v>93</v>
      </c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85">
        <f>SUM(B29:M29)</f>
        <v>0</v>
      </c>
      <c r="P29" s="51" t="s">
        <v>94</v>
      </c>
      <c r="Q29" s="227">
        <v>0</v>
      </c>
      <c r="R29" s="212">
        <v>0</v>
      </c>
      <c r="S29" s="232">
        <v>0</v>
      </c>
      <c r="T29" s="57">
        <f>S29*S3</f>
        <v>0</v>
      </c>
      <c r="U29" s="233"/>
      <c r="V29" s="124">
        <f>Q29*V3</f>
        <v>0</v>
      </c>
      <c r="W29" s="123">
        <f>S29*W3</f>
        <v>0</v>
      </c>
      <c r="X29" s="58">
        <f>AH26</f>
        <v>0</v>
      </c>
      <c r="Y29" s="59">
        <f>V29+W29-X29</f>
        <v>0</v>
      </c>
      <c r="Z29" s="60">
        <f t="shared" si="6"/>
        <v>0</v>
      </c>
      <c r="AA29" s="3"/>
      <c r="AB29" s="419" t="s">
        <v>95</v>
      </c>
      <c r="AC29" s="420"/>
      <c r="AD29" s="420"/>
      <c r="AE29" s="420"/>
      <c r="AF29" s="421"/>
      <c r="AG29" s="422" t="s">
        <v>96</v>
      </c>
      <c r="AH29" s="423"/>
      <c r="AI29" s="424"/>
      <c r="AJ29" s="234" t="s">
        <v>97</v>
      </c>
      <c r="AK29" s="235" t="s">
        <v>98</v>
      </c>
      <c r="AL29" s="236" t="s">
        <v>43</v>
      </c>
    </row>
    <row r="30" spans="1:43" ht="17" thickBot="1" x14ac:dyDescent="0.25">
      <c r="A30" s="83" t="s">
        <v>99</v>
      </c>
      <c r="B30" s="84">
        <f>SUM(B27:B29)</f>
        <v>0</v>
      </c>
      <c r="C30" s="84">
        <f t="shared" ref="C30:M30" si="7">SUM(C27:C29)</f>
        <v>0</v>
      </c>
      <c r="D30" s="84">
        <f t="shared" si="7"/>
        <v>0</v>
      </c>
      <c r="E30" s="84">
        <f>SUM(E27:E29)</f>
        <v>0</v>
      </c>
      <c r="F30" s="84">
        <f>SUM(F27:F29)</f>
        <v>0</v>
      </c>
      <c r="G30" s="84">
        <f>SUM(G27:G29)</f>
        <v>0</v>
      </c>
      <c r="H30" s="84">
        <f>SUM(H27:H29)</f>
        <v>0</v>
      </c>
      <c r="I30" s="84">
        <f t="shared" si="7"/>
        <v>0</v>
      </c>
      <c r="J30" s="84">
        <f t="shared" si="7"/>
        <v>0</v>
      </c>
      <c r="K30" s="84">
        <f t="shared" si="7"/>
        <v>0</v>
      </c>
      <c r="L30" s="84">
        <f t="shared" si="7"/>
        <v>0</v>
      </c>
      <c r="M30" s="84">
        <f t="shared" si="7"/>
        <v>0</v>
      </c>
      <c r="N30" s="85">
        <f t="shared" ref="N30" si="8">SUM(B30:M30)</f>
        <v>0</v>
      </c>
      <c r="P30" s="237" t="s">
        <v>100</v>
      </c>
      <c r="Q30" s="227"/>
      <c r="R30" s="53">
        <v>0</v>
      </c>
      <c r="S30" s="232"/>
      <c r="T30" s="57"/>
      <c r="U30" s="35"/>
      <c r="V30" s="124">
        <f>R30</f>
        <v>0</v>
      </c>
      <c r="W30" s="57"/>
      <c r="X30" s="238">
        <f>AI26</f>
        <v>0</v>
      </c>
      <c r="Y30" s="239">
        <f t="shared" si="5"/>
        <v>0</v>
      </c>
      <c r="Z30" s="240">
        <f t="shared" si="6"/>
        <v>0</v>
      </c>
      <c r="AA30" s="3"/>
      <c r="AB30" s="425"/>
      <c r="AC30" s="426"/>
      <c r="AD30" s="426"/>
      <c r="AE30" s="426"/>
      <c r="AF30" s="427"/>
      <c r="AG30" s="428"/>
      <c r="AH30" s="428"/>
      <c r="AI30" s="429"/>
      <c r="AJ30" s="241"/>
      <c r="AK30" s="242">
        <v>0</v>
      </c>
      <c r="AL30" s="243">
        <f>AJ30*AK30</f>
        <v>0</v>
      </c>
      <c r="AM30" s="244"/>
      <c r="AN30" s="245"/>
      <c r="AO30" s="246"/>
      <c r="AP30" s="244"/>
      <c r="AQ30" s="244"/>
    </row>
    <row r="31" spans="1:43" ht="17" thickBot="1" x14ac:dyDescent="0.25">
      <c r="A31" s="28" t="s">
        <v>101</v>
      </c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0"/>
      <c r="P31" s="237" t="s">
        <v>102</v>
      </c>
      <c r="Q31" s="247"/>
      <c r="R31" s="212">
        <f>X46</f>
        <v>0</v>
      </c>
      <c r="S31" s="232"/>
      <c r="T31" s="55"/>
      <c r="U31" s="35"/>
      <c r="V31" s="56">
        <f>X47</f>
        <v>0</v>
      </c>
      <c r="W31" s="248"/>
      <c r="X31" s="58">
        <f>AJ26</f>
        <v>0</v>
      </c>
      <c r="Y31" s="59">
        <f>V31+W31-X31</f>
        <v>0</v>
      </c>
      <c r="Z31" s="60">
        <f t="shared" si="6"/>
        <v>0</v>
      </c>
      <c r="AA31" s="3"/>
      <c r="AB31" s="430"/>
      <c r="AC31" s="431"/>
      <c r="AD31" s="431"/>
      <c r="AE31" s="431"/>
      <c r="AF31" s="432"/>
      <c r="AG31" s="433"/>
      <c r="AH31" s="433"/>
      <c r="AI31" s="434"/>
      <c r="AJ31" s="249"/>
      <c r="AK31" s="250">
        <v>0</v>
      </c>
      <c r="AL31" s="251">
        <f t="shared" ref="AL31:AL37" si="9">AJ31*AK31</f>
        <v>0</v>
      </c>
      <c r="AM31" s="244"/>
      <c r="AN31" s="245"/>
      <c r="AO31" s="246"/>
      <c r="AP31" s="252"/>
      <c r="AQ31" s="244"/>
    </row>
    <row r="32" spans="1:43" ht="17" thickBot="1" x14ac:dyDescent="0.25">
      <c r="A32" s="47" t="s">
        <v>103</v>
      </c>
      <c r="B32" s="104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85">
        <f>SUM(B32:M32)</f>
        <v>0</v>
      </c>
      <c r="P32" s="237" t="s">
        <v>104</v>
      </c>
      <c r="Q32" s="247"/>
      <c r="R32" s="253"/>
      <c r="S32" s="232"/>
      <c r="T32" s="55"/>
      <c r="U32" s="35"/>
      <c r="V32" s="56">
        <f>R32</f>
        <v>0</v>
      </c>
      <c r="W32" s="248"/>
      <c r="X32" s="238">
        <f>AJ26</f>
        <v>0</v>
      </c>
      <c r="Y32" s="59">
        <f>X32+W32-V32</f>
        <v>0</v>
      </c>
      <c r="Z32" s="240">
        <f>R32+T32-X32</f>
        <v>0</v>
      </c>
      <c r="AA32" s="3"/>
      <c r="AB32" s="430"/>
      <c r="AC32" s="431"/>
      <c r="AD32" s="431"/>
      <c r="AE32" s="431"/>
      <c r="AF32" s="432"/>
      <c r="AG32" s="433"/>
      <c r="AH32" s="433"/>
      <c r="AI32" s="434"/>
      <c r="AJ32" s="254"/>
      <c r="AK32" s="250">
        <v>0</v>
      </c>
      <c r="AL32" s="251">
        <f t="shared" si="9"/>
        <v>0</v>
      </c>
      <c r="AM32" s="255"/>
      <c r="AN32" s="256"/>
      <c r="AO32" s="257"/>
      <c r="AP32" s="258"/>
      <c r="AQ32" s="259"/>
    </row>
    <row r="33" spans="1:44" ht="18" thickBot="1" x14ac:dyDescent="0.25">
      <c r="A33" s="47" t="s">
        <v>105</v>
      </c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85">
        <f t="shared" ref="N33:N38" si="10">SUM(B33:M33)</f>
        <v>0</v>
      </c>
      <c r="P33" s="237" t="s">
        <v>106</v>
      </c>
      <c r="Q33" s="227"/>
      <c r="R33" s="253">
        <f>Q33</f>
        <v>0</v>
      </c>
      <c r="S33" s="232"/>
      <c r="T33" s="57"/>
      <c r="U33" s="233"/>
      <c r="V33" s="56">
        <f>R33</f>
        <v>0</v>
      </c>
      <c r="W33" s="57"/>
      <c r="X33" s="238">
        <f>AK26</f>
        <v>0</v>
      </c>
      <c r="Y33" s="59">
        <f>V33+W33-X33</f>
        <v>0</v>
      </c>
      <c r="Z33" s="240">
        <f>R33+T33-X33</f>
        <v>0</v>
      </c>
      <c r="AA33" s="3"/>
      <c r="AB33" s="435"/>
      <c r="AC33" s="436"/>
      <c r="AD33" s="436"/>
      <c r="AE33" s="436"/>
      <c r="AF33" s="437"/>
      <c r="AG33" s="438"/>
      <c r="AH33" s="438"/>
      <c r="AI33" s="439"/>
      <c r="AJ33" s="254"/>
      <c r="AK33" s="250">
        <v>0</v>
      </c>
      <c r="AL33" s="251">
        <f t="shared" si="9"/>
        <v>0</v>
      </c>
      <c r="AM33" s="256"/>
      <c r="AN33" s="259"/>
      <c r="AO33" s="252"/>
      <c r="AP33" s="244"/>
    </row>
    <row r="34" spans="1:44" ht="17" thickBot="1" x14ac:dyDescent="0.25">
      <c r="A34" s="115" t="s">
        <v>107</v>
      </c>
      <c r="B34" s="116"/>
      <c r="C34" s="117"/>
      <c r="D34" s="117"/>
      <c r="E34" s="118">
        <f>R26</f>
        <v>0</v>
      </c>
      <c r="F34" s="137"/>
      <c r="G34" s="137"/>
      <c r="H34" s="137"/>
      <c r="I34" s="117"/>
      <c r="J34" s="117"/>
      <c r="K34" s="117"/>
      <c r="L34" s="117"/>
      <c r="M34" s="117"/>
      <c r="N34" s="85">
        <f t="shared" si="10"/>
        <v>0</v>
      </c>
      <c r="P34" s="237" t="s">
        <v>108</v>
      </c>
      <c r="Q34" s="227"/>
      <c r="R34" s="212">
        <v>0</v>
      </c>
      <c r="S34" s="232"/>
      <c r="T34" s="57"/>
      <c r="U34" s="260"/>
      <c r="V34" s="56">
        <f>R34</f>
        <v>0</v>
      </c>
      <c r="W34" s="123"/>
      <c r="X34" s="58">
        <f>AL26</f>
        <v>0</v>
      </c>
      <c r="Y34" s="59">
        <f t="shared" si="5"/>
        <v>0</v>
      </c>
      <c r="Z34" s="60">
        <f t="shared" si="6"/>
        <v>0</v>
      </c>
      <c r="AA34" s="3"/>
      <c r="AB34" s="447"/>
      <c r="AC34" s="448"/>
      <c r="AD34" s="448"/>
      <c r="AE34" s="448"/>
      <c r="AF34" s="449"/>
      <c r="AG34" s="448"/>
      <c r="AH34" s="448"/>
      <c r="AI34" s="450"/>
      <c r="AJ34" s="261"/>
      <c r="AK34" s="250">
        <v>0</v>
      </c>
      <c r="AL34" s="251">
        <f t="shared" si="9"/>
        <v>0</v>
      </c>
      <c r="AM34" s="244"/>
      <c r="AN34" s="244"/>
      <c r="AO34" s="262"/>
      <c r="AP34" s="244"/>
    </row>
    <row r="35" spans="1:44" ht="18" thickBot="1" x14ac:dyDescent="0.25">
      <c r="A35" s="47" t="s">
        <v>109</v>
      </c>
      <c r="B35" s="104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85">
        <f t="shared" si="10"/>
        <v>0</v>
      </c>
      <c r="P35" s="263" t="s">
        <v>43</v>
      </c>
      <c r="Q35" s="264">
        <f>SUM(Q5,Q10,Q20,Q26,Q28,Q29,Q30,Q31,Q33,Q34)</f>
        <v>0</v>
      </c>
      <c r="R35" s="264">
        <f>SUM(R5,R10,R20,R26,R28,R29,R30,R31,R32,R33,R34)</f>
        <v>0</v>
      </c>
      <c r="S35" s="265">
        <f>SUM(S5,S10,S20,S26,S28,S29,S30,S31,S33,S34)</f>
        <v>0</v>
      </c>
      <c r="T35" s="266">
        <f>SUM(T5,T10,T20,T26,T28,T29,T30,T31,T32,T33,T34)</f>
        <v>0</v>
      </c>
      <c r="U35" s="267"/>
      <c r="V35" s="268">
        <f>SUM(V5,V10,V20,V26,V28,V29,V30,V31,V32,V33,V34)</f>
        <v>0</v>
      </c>
      <c r="W35" s="269">
        <f>SUM(W5,W10,W20,W26,W28,W29,W30,W31,W32,W33,W34)</f>
        <v>0</v>
      </c>
      <c r="X35" s="270">
        <f>SUM(X5,X10,X20,X26,X28,X29,X30,X31,X32,X33,X34)</f>
        <v>0</v>
      </c>
      <c r="Y35" s="271">
        <f>SUM(Y5,Y10,Y20,Y26,Y28,Y29,Y30,Y31,Y32,Y33,Y34)</f>
        <v>0</v>
      </c>
      <c r="Z35" s="272">
        <f>SUM(Z5,Z10,Z20,Z26,Z28,Z29,Z30,Z31,Z3,Z33,Z34)</f>
        <v>0</v>
      </c>
      <c r="AA35" s="273"/>
      <c r="AB35" s="451"/>
      <c r="AC35" s="452"/>
      <c r="AD35" s="452"/>
      <c r="AE35" s="452"/>
      <c r="AF35" s="453"/>
      <c r="AG35" s="454"/>
      <c r="AH35" s="454"/>
      <c r="AI35" s="455"/>
      <c r="AJ35" s="254"/>
      <c r="AK35" s="250">
        <v>0</v>
      </c>
      <c r="AL35" s="251">
        <f t="shared" si="9"/>
        <v>0</v>
      </c>
      <c r="AM35" s="274"/>
      <c r="AN35" s="244"/>
      <c r="AO35" s="244"/>
      <c r="AP35" s="244"/>
      <c r="AQ35" s="244"/>
      <c r="AR35" s="244"/>
    </row>
    <row r="36" spans="1:44" ht="18" thickTop="1" thickBot="1" x14ac:dyDescent="0.25">
      <c r="A36" s="47" t="s">
        <v>110</v>
      </c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85">
        <f t="shared" si="10"/>
        <v>0</v>
      </c>
      <c r="P36" s="275" t="s">
        <v>111</v>
      </c>
      <c r="Q36" s="276"/>
      <c r="R36" s="456">
        <f>R35+T35</f>
        <v>0</v>
      </c>
      <c r="S36" s="457"/>
      <c r="T36" s="458"/>
      <c r="U36" s="277"/>
      <c r="V36" s="459">
        <f>V35+W35</f>
        <v>0</v>
      </c>
      <c r="W36" s="460"/>
      <c r="X36" s="278"/>
      <c r="Y36" s="279"/>
      <c r="Z36" s="279"/>
      <c r="AA36" s="259"/>
      <c r="AB36" s="430"/>
      <c r="AC36" s="431"/>
      <c r="AD36" s="431"/>
      <c r="AE36" s="431"/>
      <c r="AF36" s="432"/>
      <c r="AG36" s="433"/>
      <c r="AH36" s="433"/>
      <c r="AI36" s="434"/>
      <c r="AJ36" s="254"/>
      <c r="AK36" s="250">
        <v>0</v>
      </c>
      <c r="AL36" s="251">
        <f t="shared" si="9"/>
        <v>0</v>
      </c>
    </row>
    <row r="37" spans="1:44" ht="17" thickBot="1" x14ac:dyDescent="0.25">
      <c r="A37" s="115" t="s">
        <v>112</v>
      </c>
      <c r="B37" s="116"/>
      <c r="C37" s="117"/>
      <c r="D37" s="117"/>
      <c r="E37" s="127">
        <f>R29</f>
        <v>0</v>
      </c>
      <c r="F37" s="137"/>
      <c r="G37" s="137"/>
      <c r="H37" s="137"/>
      <c r="I37" s="117"/>
      <c r="J37" s="117"/>
      <c r="K37" s="117"/>
      <c r="L37" s="117"/>
      <c r="M37" s="117"/>
      <c r="N37" s="85">
        <f t="shared" si="10"/>
        <v>0</v>
      </c>
      <c r="P37" s="280" t="s">
        <v>113</v>
      </c>
      <c r="Q37" s="280"/>
      <c r="R37" s="281">
        <f>R35-N53</f>
        <v>0</v>
      </c>
      <c r="S37" s="282"/>
      <c r="T37" s="283">
        <f>T35-N52-X46</f>
        <v>0</v>
      </c>
      <c r="U37" s="284"/>
      <c r="V37" s="281">
        <f>SUM(AC5:AL5)-V36</f>
        <v>0</v>
      </c>
      <c r="W37" s="285"/>
      <c r="X37" s="286">
        <f>SUM(AC26:AL26)-X35</f>
        <v>0</v>
      </c>
      <c r="Y37" s="286">
        <f>SUM(AC27:AL27)-Y35</f>
        <v>0</v>
      </c>
      <c r="Z37" s="287"/>
      <c r="AB37" s="461"/>
      <c r="AC37" s="462"/>
      <c r="AD37" s="462"/>
      <c r="AE37" s="462"/>
      <c r="AF37" s="463"/>
      <c r="AG37" s="464"/>
      <c r="AH37" s="464"/>
      <c r="AI37" s="465"/>
      <c r="AJ37" s="288"/>
      <c r="AK37" s="289">
        <v>0</v>
      </c>
      <c r="AL37" s="290">
        <f t="shared" si="9"/>
        <v>0</v>
      </c>
    </row>
    <row r="38" spans="1:44" ht="17" thickBot="1" x14ac:dyDescent="0.25">
      <c r="A38" s="83" t="s">
        <v>114</v>
      </c>
      <c r="B38" s="84">
        <f>SUM(B32:B37)</f>
        <v>0</v>
      </c>
      <c r="C38" s="84">
        <f t="shared" ref="C38:M38" si="11">SUM(C32:C37)</f>
        <v>0</v>
      </c>
      <c r="D38" s="84">
        <f t="shared" si="11"/>
        <v>0</v>
      </c>
      <c r="E38" s="84">
        <f>SUM(E32:E37)</f>
        <v>0</v>
      </c>
      <c r="F38" s="84">
        <f>SUM(F32:F37)</f>
        <v>0</v>
      </c>
      <c r="G38" s="84">
        <f>SUM(G32:G37)</f>
        <v>0</v>
      </c>
      <c r="H38" s="84">
        <f>SUM(H32:H37)</f>
        <v>0</v>
      </c>
      <c r="I38" s="84">
        <f t="shared" si="11"/>
        <v>0</v>
      </c>
      <c r="J38" s="84">
        <f t="shared" si="11"/>
        <v>0</v>
      </c>
      <c r="K38" s="84">
        <f t="shared" si="11"/>
        <v>0</v>
      </c>
      <c r="L38" s="84">
        <f t="shared" si="11"/>
        <v>0</v>
      </c>
      <c r="M38" s="84">
        <f t="shared" si="11"/>
        <v>0</v>
      </c>
      <c r="N38" s="85">
        <f t="shared" si="10"/>
        <v>0</v>
      </c>
      <c r="P38" s="291"/>
      <c r="S38" s="292"/>
      <c r="T38" s="292"/>
      <c r="U38" s="293"/>
      <c r="V38" s="279"/>
      <c r="W38" s="279"/>
      <c r="X38" s="279"/>
      <c r="Y38" s="279"/>
      <c r="Z38" s="3"/>
      <c r="AB38" s="294"/>
      <c r="AC38" s="294"/>
      <c r="AD38" s="294"/>
      <c r="AE38" s="294"/>
      <c r="AF38" s="294"/>
      <c r="AG38" s="294"/>
      <c r="AH38" s="294"/>
      <c r="AJ38" s="466" t="s">
        <v>43</v>
      </c>
      <c r="AK38" s="467"/>
      <c r="AL38" s="295">
        <f>SUM(AL30:AL36)</f>
        <v>0</v>
      </c>
    </row>
    <row r="39" spans="1:44" ht="34" customHeight="1" thickBot="1" x14ac:dyDescent="0.25">
      <c r="A39" s="28" t="s">
        <v>115</v>
      </c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  <c r="P39" s="296" t="s">
        <v>116</v>
      </c>
      <c r="Q39" s="297" t="s">
        <v>117</v>
      </c>
      <c r="R39" s="298" t="s">
        <v>118</v>
      </c>
      <c r="S39" s="299" t="s">
        <v>119</v>
      </c>
      <c r="T39" s="468" t="s">
        <v>120</v>
      </c>
      <c r="U39" s="469"/>
      <c r="V39" s="300" t="s">
        <v>121</v>
      </c>
      <c r="W39" s="3"/>
      <c r="X39" s="279"/>
      <c r="Y39" s="301"/>
      <c r="Z39" s="301"/>
      <c r="AB39"/>
      <c r="AC39"/>
      <c r="AD39"/>
    </row>
    <row r="40" spans="1:44" ht="17" thickBot="1" x14ac:dyDescent="0.25">
      <c r="A40" s="47" t="s">
        <v>122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85">
        <f>SUM(B40:M40)</f>
        <v>0</v>
      </c>
      <c r="P40" s="302" t="s">
        <v>123</v>
      </c>
      <c r="Q40" s="303">
        <f>T35</f>
        <v>0</v>
      </c>
      <c r="R40" s="304">
        <f>W35</f>
        <v>0</v>
      </c>
      <c r="S40" s="305">
        <v>0</v>
      </c>
      <c r="T40" s="470">
        <f>S40-R40</f>
        <v>0</v>
      </c>
      <c r="U40" s="470"/>
      <c r="V40" s="306">
        <f>S40-Q40</f>
        <v>0</v>
      </c>
      <c r="W40" s="3"/>
      <c r="X40" s="279"/>
      <c r="Y40" s="259"/>
      <c r="Z40" s="291"/>
      <c r="AB40" s="307" t="s">
        <v>124</v>
      </c>
      <c r="AC40" s="230"/>
      <c r="AD40" s="229"/>
      <c r="AE40" s="229"/>
      <c r="AF40" s="229"/>
      <c r="AG40" s="229"/>
      <c r="AH40" s="229"/>
      <c r="AI40" s="229"/>
      <c r="AJ40" s="229"/>
      <c r="AK40" s="229"/>
      <c r="AL40" s="229"/>
    </row>
    <row r="41" spans="1:44" x14ac:dyDescent="0.2">
      <c r="A41" s="47" t="s">
        <v>125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85">
        <f t="shared" ref="N41:N44" si="12">SUM(B41:M41)</f>
        <v>0</v>
      </c>
      <c r="P41" s="440" t="s">
        <v>126</v>
      </c>
      <c r="Q41" s="441"/>
      <c r="R41" s="441"/>
      <c r="S41" s="308">
        <f>X35-AL38</f>
        <v>0</v>
      </c>
      <c r="T41" s="442"/>
      <c r="U41" s="443"/>
      <c r="V41" s="309"/>
      <c r="W41" s="3"/>
      <c r="X41" s="291"/>
      <c r="AB41" s="444" t="s">
        <v>127</v>
      </c>
      <c r="AC41" s="445"/>
      <c r="AD41" s="445"/>
      <c r="AE41" s="445"/>
      <c r="AF41" s="445"/>
      <c r="AG41" s="445"/>
      <c r="AH41" s="445"/>
      <c r="AI41" s="445"/>
      <c r="AJ41" s="445"/>
      <c r="AK41" s="445"/>
      <c r="AL41" s="446"/>
    </row>
    <row r="42" spans="1:44" ht="17" thickBot="1" x14ac:dyDescent="0.25">
      <c r="A42" s="310" t="s">
        <v>128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85">
        <f t="shared" si="12"/>
        <v>0</v>
      </c>
      <c r="P42" s="311" t="s">
        <v>129</v>
      </c>
      <c r="Q42" s="312"/>
      <c r="R42" s="313"/>
      <c r="S42" s="314">
        <f>S40-S41</f>
        <v>0</v>
      </c>
      <c r="T42" s="477"/>
      <c r="U42" s="477"/>
      <c r="V42" s="315"/>
      <c r="W42" s="3"/>
      <c r="X42" s="291"/>
      <c r="Y42" s="291"/>
      <c r="AB42" s="478"/>
      <c r="AC42" s="479"/>
      <c r="AD42" s="479"/>
      <c r="AE42" s="479"/>
      <c r="AF42" s="479"/>
      <c r="AG42" s="479"/>
      <c r="AH42" s="479"/>
      <c r="AI42" s="479"/>
      <c r="AJ42" s="479"/>
      <c r="AK42" s="479"/>
      <c r="AL42" s="480"/>
    </row>
    <row r="43" spans="1:44" ht="18" thickBot="1" x14ac:dyDescent="0.25">
      <c r="A43" s="310" t="s">
        <v>130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85">
        <f t="shared" si="12"/>
        <v>0</v>
      </c>
      <c r="P43" s="316"/>
      <c r="Q43" s="292"/>
      <c r="R43" s="317"/>
      <c r="S43" s="318"/>
      <c r="T43" s="279"/>
      <c r="U43" s="279"/>
      <c r="V43" s="279"/>
      <c r="W43" s="279"/>
      <c r="X43" s="291"/>
      <c r="Y43" s="291"/>
      <c r="AB43" s="478"/>
      <c r="AC43" s="479"/>
      <c r="AD43" s="479"/>
      <c r="AE43" s="479"/>
      <c r="AF43" s="479"/>
      <c r="AG43" s="479"/>
      <c r="AH43" s="479"/>
      <c r="AI43" s="479"/>
      <c r="AJ43" s="479"/>
      <c r="AK43" s="479"/>
      <c r="AL43" s="480"/>
    </row>
    <row r="44" spans="1:44" ht="30" customHeight="1" thickBot="1" x14ac:dyDescent="0.25">
      <c r="A44" s="83" t="s">
        <v>131</v>
      </c>
      <c r="B44" s="84">
        <f>SUM(B40:B43)</f>
        <v>0</v>
      </c>
      <c r="C44" s="84">
        <f t="shared" ref="C44:M44" si="13">SUM(C40:C43)</f>
        <v>0</v>
      </c>
      <c r="D44" s="84">
        <f t="shared" si="13"/>
        <v>0</v>
      </c>
      <c r="E44" s="84">
        <f>SUM(E40:E43)</f>
        <v>0</v>
      </c>
      <c r="F44" s="84">
        <f>SUM(F40:F43)</f>
        <v>0</v>
      </c>
      <c r="G44" s="84">
        <f>SUM(G40:G43)</f>
        <v>0</v>
      </c>
      <c r="H44" s="84">
        <f>SUM(H40:H43)</f>
        <v>0</v>
      </c>
      <c r="I44" s="84">
        <f t="shared" si="13"/>
        <v>0</v>
      </c>
      <c r="J44" s="84">
        <f t="shared" si="13"/>
        <v>0</v>
      </c>
      <c r="K44" s="84">
        <f t="shared" si="13"/>
        <v>0</v>
      </c>
      <c r="L44" s="84">
        <f t="shared" si="13"/>
        <v>0</v>
      </c>
      <c r="M44" s="84">
        <f t="shared" si="13"/>
        <v>0</v>
      </c>
      <c r="N44" s="85">
        <f t="shared" si="12"/>
        <v>0</v>
      </c>
      <c r="P44" s="481" t="s">
        <v>132</v>
      </c>
      <c r="Q44" s="482"/>
      <c r="R44" s="482"/>
      <c r="S44" s="482"/>
      <c r="T44" s="482"/>
      <c r="U44" s="482"/>
      <c r="V44" s="482"/>
      <c r="W44" s="482"/>
      <c r="X44" s="483"/>
      <c r="AB44" s="484"/>
      <c r="AC44" s="485"/>
      <c r="AD44" s="485"/>
      <c r="AE44" s="485"/>
      <c r="AF44" s="485"/>
      <c r="AG44" s="485"/>
      <c r="AH44" s="485"/>
      <c r="AI44" s="485"/>
      <c r="AJ44" s="485"/>
      <c r="AK44" s="485"/>
      <c r="AL44" s="486"/>
    </row>
    <row r="45" spans="1:44" ht="38" customHeight="1" x14ac:dyDescent="0.2">
      <c r="A45" s="319" t="s">
        <v>133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1"/>
      <c r="P45" s="322"/>
      <c r="Q45" s="323" t="s">
        <v>134</v>
      </c>
      <c r="R45" s="323" t="s">
        <v>135</v>
      </c>
      <c r="S45" s="323" t="s">
        <v>136</v>
      </c>
      <c r="T45" s="323" t="s">
        <v>137</v>
      </c>
      <c r="U45" s="487" t="s">
        <v>138</v>
      </c>
      <c r="V45" s="488"/>
      <c r="W45" s="324" t="s">
        <v>139</v>
      </c>
      <c r="X45" s="325" t="s">
        <v>140</v>
      </c>
      <c r="Y45" s="3"/>
      <c r="AB45" s="478"/>
      <c r="AC45" s="479"/>
      <c r="AD45" s="479"/>
      <c r="AE45" s="479"/>
      <c r="AF45" s="479"/>
      <c r="AG45" s="479"/>
      <c r="AH45" s="479"/>
      <c r="AI45" s="479"/>
      <c r="AJ45" s="479"/>
      <c r="AK45" s="479"/>
      <c r="AL45" s="480"/>
    </row>
    <row r="46" spans="1:44" x14ac:dyDescent="0.2">
      <c r="A46" s="115" t="s">
        <v>141</v>
      </c>
      <c r="B46" s="326"/>
      <c r="C46" s="326"/>
      <c r="D46" s="326"/>
      <c r="E46" s="327">
        <f>T28</f>
        <v>0</v>
      </c>
      <c r="F46" s="137"/>
      <c r="G46" s="137"/>
      <c r="H46" s="137"/>
      <c r="I46" s="326"/>
      <c r="J46" s="326"/>
      <c r="K46" s="326"/>
      <c r="L46" s="326"/>
      <c r="M46" s="326"/>
      <c r="N46" s="328">
        <f>SUM(B46:M46)</f>
        <v>0</v>
      </c>
      <c r="P46" s="329" t="s">
        <v>142</v>
      </c>
      <c r="Q46" s="330">
        <f>T35</f>
        <v>0</v>
      </c>
      <c r="R46" s="331">
        <f>T35/S3</f>
        <v>0</v>
      </c>
      <c r="S46" s="331">
        <v>0</v>
      </c>
      <c r="T46" s="331">
        <f>R46*(1-S46)</f>
        <v>0</v>
      </c>
      <c r="U46" s="492">
        <v>0</v>
      </c>
      <c r="V46" s="493"/>
      <c r="W46" s="331">
        <f>R46-U46</f>
        <v>0</v>
      </c>
      <c r="X46" s="332">
        <f>IF(OR(S46&lt;".01",S46&gt;".01"),"0","")+IF(S46&lt;0.01,0,W46*S3)</f>
        <v>0</v>
      </c>
      <c r="Y46" s="3"/>
      <c r="AB46" s="474"/>
      <c r="AC46" s="475"/>
      <c r="AD46" s="475"/>
      <c r="AE46" s="475"/>
      <c r="AF46" s="475"/>
      <c r="AG46" s="475"/>
      <c r="AH46" s="475"/>
      <c r="AI46" s="475"/>
      <c r="AJ46" s="475"/>
      <c r="AK46" s="475"/>
      <c r="AL46" s="476"/>
    </row>
    <row r="47" spans="1:44" ht="17" thickBot="1" x14ac:dyDescent="0.25">
      <c r="A47" s="115" t="s">
        <v>143</v>
      </c>
      <c r="B47" s="326"/>
      <c r="C47" s="326"/>
      <c r="D47" s="326"/>
      <c r="E47" s="327">
        <f>T5</f>
        <v>0</v>
      </c>
      <c r="F47" s="137"/>
      <c r="G47" s="137"/>
      <c r="H47" s="137"/>
      <c r="I47" s="326"/>
      <c r="J47" s="326"/>
      <c r="K47" s="326"/>
      <c r="L47" s="326"/>
      <c r="M47" s="326"/>
      <c r="N47" s="328">
        <f t="shared" ref="N47:N51" si="14">SUM(B47:M47)</f>
        <v>0</v>
      </c>
      <c r="P47" s="333" t="s">
        <v>144</v>
      </c>
      <c r="Q47" s="334">
        <f>W35</f>
        <v>0</v>
      </c>
      <c r="R47" s="335">
        <f>W35/W3</f>
        <v>0</v>
      </c>
      <c r="S47" s="335">
        <v>0</v>
      </c>
      <c r="T47" s="335">
        <f>R47*(1-S47)</f>
        <v>0</v>
      </c>
      <c r="U47" s="494">
        <v>0</v>
      </c>
      <c r="V47" s="495"/>
      <c r="W47" s="335">
        <f>R47-U47</f>
        <v>0</v>
      </c>
      <c r="X47" s="336">
        <f>IF(OR(S47&lt;".01",S47&gt;".01"),"0","")+IF(S47&lt;0.01,0,W47*W3)</f>
        <v>0</v>
      </c>
      <c r="AB47" s="474"/>
      <c r="AC47" s="475"/>
      <c r="AD47" s="475"/>
      <c r="AE47" s="475"/>
      <c r="AF47" s="475"/>
      <c r="AG47" s="475"/>
      <c r="AH47" s="475"/>
      <c r="AI47" s="475"/>
      <c r="AJ47" s="475"/>
      <c r="AK47" s="475"/>
      <c r="AL47" s="476"/>
    </row>
    <row r="48" spans="1:44" ht="20" thickBot="1" x14ac:dyDescent="0.3">
      <c r="A48" s="115" t="s">
        <v>145</v>
      </c>
      <c r="B48" s="326"/>
      <c r="C48" s="326"/>
      <c r="D48" s="326"/>
      <c r="E48" s="327">
        <f>T10</f>
        <v>0</v>
      </c>
      <c r="F48" s="137"/>
      <c r="G48" s="137"/>
      <c r="H48" s="137"/>
      <c r="I48" s="326"/>
      <c r="J48" s="326"/>
      <c r="K48" s="326"/>
      <c r="L48" s="326"/>
      <c r="M48" s="326"/>
      <c r="N48" s="328">
        <f t="shared" si="14"/>
        <v>0</v>
      </c>
      <c r="P48" s="244"/>
      <c r="Q48" s="337"/>
      <c r="R48" s="338"/>
      <c r="S48" s="338"/>
      <c r="T48" s="338"/>
      <c r="U48" s="338"/>
      <c r="V48" s="338"/>
      <c r="W48" s="3"/>
      <c r="AB48" s="474"/>
      <c r="AC48" s="475"/>
      <c r="AD48" s="475"/>
      <c r="AE48" s="475"/>
      <c r="AF48" s="475"/>
      <c r="AG48" s="475"/>
      <c r="AH48" s="475"/>
      <c r="AI48" s="475"/>
      <c r="AJ48" s="475"/>
      <c r="AK48" s="475"/>
      <c r="AL48" s="476"/>
    </row>
    <row r="49" spans="1:38" ht="17" thickBot="1" x14ac:dyDescent="0.25">
      <c r="A49" s="339" t="s">
        <v>146</v>
      </c>
      <c r="B49" s="326"/>
      <c r="C49" s="326"/>
      <c r="D49" s="326"/>
      <c r="E49" s="327">
        <f>T20</f>
        <v>0</v>
      </c>
      <c r="F49" s="340"/>
      <c r="G49" s="340"/>
      <c r="H49" s="340"/>
      <c r="I49" s="341"/>
      <c r="J49" s="326"/>
      <c r="K49" s="326"/>
      <c r="L49" s="326"/>
      <c r="M49" s="326"/>
      <c r="N49" s="328">
        <f t="shared" si="14"/>
        <v>0</v>
      </c>
      <c r="P49" s="471" t="s">
        <v>147</v>
      </c>
      <c r="Q49" s="472"/>
      <c r="R49" s="472"/>
      <c r="S49" s="472"/>
      <c r="T49" s="473"/>
      <c r="U49" s="342"/>
      <c r="V49" s="342"/>
      <c r="W49" s="3"/>
      <c r="AA49" s="338"/>
      <c r="AB49" s="474"/>
      <c r="AC49" s="475"/>
      <c r="AD49" s="475"/>
      <c r="AE49" s="475"/>
      <c r="AF49" s="475"/>
      <c r="AG49" s="475"/>
      <c r="AH49" s="475"/>
      <c r="AI49" s="475"/>
      <c r="AJ49" s="475"/>
      <c r="AK49" s="475"/>
      <c r="AL49" s="476"/>
    </row>
    <row r="50" spans="1:38" x14ac:dyDescent="0.2">
      <c r="A50" s="115" t="s">
        <v>148</v>
      </c>
      <c r="B50" s="326"/>
      <c r="C50" s="326"/>
      <c r="D50" s="326"/>
      <c r="E50" s="327">
        <f>T26</f>
        <v>0</v>
      </c>
      <c r="F50" s="340"/>
      <c r="G50" s="340"/>
      <c r="H50" s="340"/>
      <c r="I50" s="341"/>
      <c r="J50" s="326"/>
      <c r="K50" s="326"/>
      <c r="L50" s="326"/>
      <c r="M50" s="326"/>
      <c r="N50" s="328">
        <f t="shared" si="14"/>
        <v>0</v>
      </c>
      <c r="P50" s="343"/>
      <c r="Q50" s="344" t="s">
        <v>149</v>
      </c>
      <c r="R50" s="345" t="s">
        <v>150</v>
      </c>
      <c r="S50" s="346" t="s">
        <v>151</v>
      </c>
      <c r="T50" s="347" t="s">
        <v>43</v>
      </c>
      <c r="U50" s="342"/>
      <c r="V50" s="342"/>
      <c r="AA50" s="244"/>
      <c r="AB50" s="474"/>
      <c r="AC50" s="475"/>
      <c r="AD50" s="475"/>
      <c r="AE50" s="475"/>
      <c r="AF50" s="475"/>
      <c r="AG50" s="475"/>
      <c r="AH50" s="475"/>
      <c r="AI50" s="475"/>
      <c r="AJ50" s="475"/>
      <c r="AK50" s="475"/>
      <c r="AL50" s="476"/>
    </row>
    <row r="51" spans="1:38" ht="17" thickBot="1" x14ac:dyDescent="0.25">
      <c r="A51" s="115" t="s">
        <v>112</v>
      </c>
      <c r="B51" s="116"/>
      <c r="C51" s="117"/>
      <c r="D51" s="117"/>
      <c r="E51" s="348">
        <f>T29</f>
        <v>0</v>
      </c>
      <c r="F51" s="137"/>
      <c r="G51" s="137"/>
      <c r="H51" s="137"/>
      <c r="I51" s="117"/>
      <c r="J51" s="117"/>
      <c r="K51" s="117"/>
      <c r="L51" s="117"/>
      <c r="M51" s="117"/>
      <c r="N51" s="328">
        <f t="shared" si="14"/>
        <v>0</v>
      </c>
      <c r="P51" s="329" t="s">
        <v>142</v>
      </c>
      <c r="Q51" s="349">
        <f>SUM(R26,R28,R29,R30,R33,R34)</f>
        <v>0</v>
      </c>
      <c r="R51" s="350">
        <f>SUM(R5,R10,R20)/Q3</f>
        <v>0</v>
      </c>
      <c r="S51" s="351">
        <f>X46+R32</f>
        <v>0</v>
      </c>
      <c r="T51" s="352">
        <f>SUM(Q51:S51)</f>
        <v>0</v>
      </c>
      <c r="U51" s="353"/>
      <c r="V51" s="353"/>
      <c r="AB51" s="489"/>
      <c r="AC51" s="490"/>
      <c r="AD51" s="490"/>
      <c r="AE51" s="490"/>
      <c r="AF51" s="490"/>
      <c r="AG51" s="490"/>
      <c r="AH51" s="490"/>
      <c r="AI51" s="490"/>
      <c r="AJ51" s="490"/>
      <c r="AK51" s="490"/>
      <c r="AL51" s="491"/>
    </row>
    <row r="52" spans="1:38" ht="17" thickBot="1" x14ac:dyDescent="0.25">
      <c r="A52" s="354" t="s">
        <v>152</v>
      </c>
      <c r="B52" s="355">
        <f t="shared" ref="B52:D52" si="15">SUM(B46:B51)</f>
        <v>0</v>
      </c>
      <c r="C52" s="355">
        <f t="shared" si="15"/>
        <v>0</v>
      </c>
      <c r="D52" s="355">
        <f t="shared" si="15"/>
        <v>0</v>
      </c>
      <c r="E52" s="355">
        <f>SUM(E46:E51)-R31</f>
        <v>0</v>
      </c>
      <c r="F52" s="355">
        <f t="shared" ref="F52" si="16">SUM(F46:F51)</f>
        <v>0</v>
      </c>
      <c r="G52" s="355">
        <f t="shared" ref="G52:M52" si="17">SUM(G46:G51)</f>
        <v>0</v>
      </c>
      <c r="H52" s="355">
        <f t="shared" si="17"/>
        <v>0</v>
      </c>
      <c r="I52" s="355">
        <f t="shared" si="17"/>
        <v>0</v>
      </c>
      <c r="J52" s="355">
        <f t="shared" si="17"/>
        <v>0</v>
      </c>
      <c r="K52" s="355">
        <f t="shared" si="17"/>
        <v>0</v>
      </c>
      <c r="L52" s="355">
        <f t="shared" si="17"/>
        <v>0</v>
      </c>
      <c r="M52" s="355">
        <f t="shared" si="17"/>
        <v>0</v>
      </c>
      <c r="N52" s="356">
        <f>SUM(B52:M52)</f>
        <v>0</v>
      </c>
      <c r="P52" s="333" t="s">
        <v>144</v>
      </c>
      <c r="Q52" s="357">
        <f>SUM(V26,V28,V29,V30,V33,V34)</f>
        <v>0</v>
      </c>
      <c r="R52" s="335">
        <f>SUM(V5,V10,V20)/V3</f>
        <v>0</v>
      </c>
      <c r="S52" s="335">
        <f>X47+V32</f>
        <v>0</v>
      </c>
      <c r="T52" s="358">
        <f>SUM(Q52:S52)</f>
        <v>0</v>
      </c>
      <c r="U52" s="353"/>
      <c r="V52" s="353"/>
      <c r="X52" s="279"/>
      <c r="Y52" s="279"/>
      <c r="Z52" s="244"/>
      <c r="AB52" s="359"/>
      <c r="AC52" s="360"/>
      <c r="AD52" s="361"/>
      <c r="AE52" s="361"/>
      <c r="AF52" s="361"/>
      <c r="AG52" s="361"/>
      <c r="AH52" s="361"/>
      <c r="AI52" s="361"/>
      <c r="AJ52" s="361"/>
      <c r="AK52" s="361"/>
      <c r="AL52" s="361"/>
    </row>
    <row r="53" spans="1:38" ht="17" thickBot="1" x14ac:dyDescent="0.25">
      <c r="A53" s="362" t="s">
        <v>153</v>
      </c>
      <c r="B53" s="363">
        <f>SUM(B7+B25+B30+B38+B44)</f>
        <v>0</v>
      </c>
      <c r="C53" s="363">
        <f>SUM(C7+C25+C30+C38+C44)</f>
        <v>0</v>
      </c>
      <c r="D53" s="363">
        <f>SUM(D7+D25+D30+D38+D44)</f>
        <v>0</v>
      </c>
      <c r="E53" s="363">
        <f>SUM(E7+E25+E30+E38+E44)</f>
        <v>0</v>
      </c>
      <c r="F53" s="363">
        <f t="shared" ref="F53:M53" si="18">SUM(F7+F25+F30+F38+F44)</f>
        <v>0</v>
      </c>
      <c r="G53" s="363">
        <f t="shared" si="18"/>
        <v>0</v>
      </c>
      <c r="H53" s="363">
        <f t="shared" si="18"/>
        <v>0</v>
      </c>
      <c r="I53" s="363">
        <f t="shared" si="18"/>
        <v>0</v>
      </c>
      <c r="J53" s="363">
        <f t="shared" si="18"/>
        <v>0</v>
      </c>
      <c r="K53" s="363">
        <f t="shared" si="18"/>
        <v>0</v>
      </c>
      <c r="L53" s="363">
        <f t="shared" si="18"/>
        <v>0</v>
      </c>
      <c r="M53" s="363">
        <f t="shared" si="18"/>
        <v>0</v>
      </c>
      <c r="N53" s="364">
        <f>SUM(B53:M53)</f>
        <v>0</v>
      </c>
      <c r="P53" s="365"/>
      <c r="T53" s="366"/>
      <c r="U53" s="367"/>
      <c r="V53" s="292"/>
      <c r="W53" s="317"/>
      <c r="X53" s="318"/>
      <c r="Y53" s="368"/>
      <c r="Z53" s="368"/>
      <c r="AB53"/>
      <c r="AC53"/>
      <c r="AD53"/>
    </row>
    <row r="54" spans="1:38" ht="17" thickBot="1" x14ac:dyDescent="0.25">
      <c r="A54" s="369" t="s">
        <v>154</v>
      </c>
      <c r="B54" s="370">
        <f t="shared" ref="B54:M54" si="19">SUM(B52+B53)</f>
        <v>0</v>
      </c>
      <c r="C54" s="371">
        <f t="shared" si="19"/>
        <v>0</v>
      </c>
      <c r="D54" s="371">
        <f t="shared" si="19"/>
        <v>0</v>
      </c>
      <c r="E54" s="371">
        <f>SUM(E52+E53)</f>
        <v>0</v>
      </c>
      <c r="F54" s="371">
        <f>SUM(F52+F53)</f>
        <v>0</v>
      </c>
      <c r="G54" s="371">
        <f>SUM(G52+G53)</f>
        <v>0</v>
      </c>
      <c r="H54" s="371">
        <f>SUM(H52+H53)</f>
        <v>0</v>
      </c>
      <c r="I54" s="371">
        <f t="shared" si="19"/>
        <v>0</v>
      </c>
      <c r="J54" s="371">
        <f t="shared" si="19"/>
        <v>0</v>
      </c>
      <c r="K54" s="371">
        <f t="shared" si="19"/>
        <v>0</v>
      </c>
      <c r="L54" s="371">
        <f t="shared" si="19"/>
        <v>0</v>
      </c>
      <c r="M54" s="371">
        <f t="shared" si="19"/>
        <v>0</v>
      </c>
      <c r="N54" s="372">
        <f>SUM(B54:M54)</f>
        <v>0</v>
      </c>
      <c r="P54" s="365"/>
      <c r="S54" s="366"/>
      <c r="T54" s="366"/>
      <c r="U54" s="274"/>
      <c r="V54" s="368"/>
      <c r="W54" s="292"/>
      <c r="X54" s="368"/>
      <c r="Y54" s="229"/>
      <c r="Z54" s="229"/>
      <c r="AB54" s="244"/>
      <c r="AC54" s="244"/>
    </row>
    <row r="55" spans="1:38" x14ac:dyDescent="0.2">
      <c r="AC55" s="3"/>
    </row>
    <row r="56" spans="1:38" x14ac:dyDescent="0.2">
      <c r="N56" s="373"/>
      <c r="O56" s="3"/>
      <c r="P56" s="3"/>
      <c r="AB56"/>
      <c r="AC56"/>
      <c r="AD56"/>
    </row>
    <row r="57" spans="1:38" x14ac:dyDescent="0.2">
      <c r="M57" s="373"/>
      <c r="N57" s="373"/>
      <c r="O57" s="3"/>
      <c r="P57" s="3"/>
      <c r="AB57"/>
      <c r="AC57"/>
      <c r="AD57"/>
    </row>
    <row r="58" spans="1:38" x14ac:dyDescent="0.2">
      <c r="M58" s="373"/>
      <c r="N58" s="373"/>
      <c r="O58" s="3"/>
      <c r="P58" s="3"/>
      <c r="AB58"/>
      <c r="AC58"/>
      <c r="AD58"/>
    </row>
    <row r="59" spans="1:38" x14ac:dyDescent="0.2">
      <c r="M59" s="373"/>
      <c r="N59" s="373"/>
      <c r="P59" s="3"/>
      <c r="AB59"/>
      <c r="AC59"/>
      <c r="AD59"/>
    </row>
    <row r="60" spans="1:38" x14ac:dyDescent="0.2">
      <c r="M60" s="373"/>
      <c r="N60" s="373"/>
      <c r="O60" s="3"/>
      <c r="P60" s="3"/>
      <c r="AB60"/>
      <c r="AC60"/>
      <c r="AD60"/>
    </row>
    <row r="61" spans="1:38" x14ac:dyDescent="0.2">
      <c r="AA61" s="373"/>
      <c r="AC61" s="3"/>
    </row>
    <row r="62" spans="1:38" x14ac:dyDescent="0.2">
      <c r="AA62" s="373"/>
      <c r="AC62" s="3"/>
    </row>
    <row r="63" spans="1:38" x14ac:dyDescent="0.2">
      <c r="AA63" s="373"/>
    </row>
    <row r="64" spans="1:38" x14ac:dyDescent="0.2">
      <c r="AA64" s="373"/>
    </row>
    <row r="69" spans="16:24" x14ac:dyDescent="0.2">
      <c r="P69" s="338"/>
      <c r="Q69" s="374"/>
    </row>
    <row r="70" spans="16:24" x14ac:dyDescent="0.2">
      <c r="P70" s="244"/>
      <c r="Q70" s="244"/>
      <c r="R70" s="244"/>
      <c r="W70" s="342"/>
      <c r="X70" s="342"/>
    </row>
    <row r="71" spans="16:24" x14ac:dyDescent="0.2">
      <c r="P71" s="244"/>
      <c r="Q71" s="244"/>
      <c r="R71" s="244"/>
      <c r="W71" s="342"/>
      <c r="X71" s="342"/>
    </row>
    <row r="72" spans="16:24" x14ac:dyDescent="0.2">
      <c r="P72" s="244"/>
      <c r="Q72" s="244"/>
      <c r="R72" s="244"/>
      <c r="W72" s="342"/>
      <c r="X72" s="342"/>
    </row>
    <row r="73" spans="16:24" x14ac:dyDescent="0.2">
      <c r="P73" s="244"/>
      <c r="Q73" s="244"/>
      <c r="R73" s="244"/>
      <c r="W73" s="342"/>
    </row>
    <row r="74" spans="16:24" x14ac:dyDescent="0.2">
      <c r="W74" s="342"/>
    </row>
  </sheetData>
  <mergeCells count="54">
    <mergeCell ref="AB50:AL50"/>
    <mergeCell ref="AB51:AL51"/>
    <mergeCell ref="U46:V46"/>
    <mergeCell ref="AB46:AL46"/>
    <mergeCell ref="U47:V47"/>
    <mergeCell ref="AB47:AL47"/>
    <mergeCell ref="AB48:AL48"/>
    <mergeCell ref="AG37:AI37"/>
    <mergeCell ref="AJ38:AK38"/>
    <mergeCell ref="T39:U39"/>
    <mergeCell ref="T40:U40"/>
    <mergeCell ref="P49:T49"/>
    <mergeCell ref="AB49:AL49"/>
    <mergeCell ref="T42:U42"/>
    <mergeCell ref="AB42:AL42"/>
    <mergeCell ref="AB43:AL43"/>
    <mergeCell ref="P44:X44"/>
    <mergeCell ref="AB44:AL44"/>
    <mergeCell ref="U45:V45"/>
    <mergeCell ref="AB45:AL45"/>
    <mergeCell ref="AB32:AF32"/>
    <mergeCell ref="AG32:AI32"/>
    <mergeCell ref="AB33:AF33"/>
    <mergeCell ref="AG33:AI33"/>
    <mergeCell ref="P41:R41"/>
    <mergeCell ref="T41:U41"/>
    <mergeCell ref="AB41:AL41"/>
    <mergeCell ref="AB34:AF34"/>
    <mergeCell ref="AG34:AI34"/>
    <mergeCell ref="AB35:AF35"/>
    <mergeCell ref="AG35:AI35"/>
    <mergeCell ref="R36:T36"/>
    <mergeCell ref="V36:W36"/>
    <mergeCell ref="AB36:AF36"/>
    <mergeCell ref="AG36:AI36"/>
    <mergeCell ref="AB37:AF37"/>
    <mergeCell ref="AB29:AF29"/>
    <mergeCell ref="AG29:AI29"/>
    <mergeCell ref="AB30:AF30"/>
    <mergeCell ref="AG30:AI30"/>
    <mergeCell ref="AB31:AF31"/>
    <mergeCell ref="AG31:AI31"/>
    <mergeCell ref="B1:N1"/>
    <mergeCell ref="P1:T1"/>
    <mergeCell ref="V1:W1"/>
    <mergeCell ref="X1:Z1"/>
    <mergeCell ref="AB1:AL1"/>
    <mergeCell ref="A2:A3"/>
    <mergeCell ref="B2:N2"/>
    <mergeCell ref="Q2:R2"/>
    <mergeCell ref="S2:T2"/>
    <mergeCell ref="AB2:AL2"/>
    <mergeCell ref="Q3:R3"/>
    <mergeCell ref="S3:T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FB9E-F4F1-A74B-9343-ACBFFCA96B30}">
  <sheetPr>
    <pageSetUpPr fitToPage="1"/>
  </sheetPr>
  <dimension ref="A1:G42"/>
  <sheetViews>
    <sheetView tabSelected="1" topLeftCell="A3" workbookViewId="0">
      <selection activeCell="H29" sqref="H29"/>
    </sheetView>
  </sheetViews>
  <sheetFormatPr baseColWidth="10" defaultRowHeight="16" x14ac:dyDescent="0.2"/>
  <cols>
    <col min="1" max="1" width="27" bestFit="1" customWidth="1"/>
    <col min="2" max="2" width="12.6640625" customWidth="1"/>
    <col min="3" max="3" width="14.33203125" customWidth="1"/>
    <col min="4" max="4" width="13.6640625" customWidth="1"/>
    <col min="5" max="5" width="6.83203125" bestFit="1" customWidth="1"/>
    <col min="6" max="6" width="15.5" customWidth="1"/>
    <col min="8" max="8" width="11.5" bestFit="1" customWidth="1"/>
  </cols>
  <sheetData>
    <row r="1" spans="1:7" ht="19" x14ac:dyDescent="0.25">
      <c r="A1" s="496" t="s">
        <v>187</v>
      </c>
      <c r="B1" s="496"/>
      <c r="C1" s="496"/>
      <c r="D1" s="496"/>
      <c r="E1" s="496"/>
      <c r="F1" s="496"/>
    </row>
    <row r="2" spans="1:7" x14ac:dyDescent="0.2">
      <c r="A2" s="381" t="s">
        <v>186</v>
      </c>
      <c r="B2" s="381" t="s">
        <v>166</v>
      </c>
      <c r="C2" s="381" t="s">
        <v>167</v>
      </c>
      <c r="D2" s="381" t="s">
        <v>166</v>
      </c>
      <c r="E2" s="381" t="s">
        <v>165</v>
      </c>
      <c r="F2" s="393" t="s">
        <v>164</v>
      </c>
    </row>
    <row r="3" spans="1:7" x14ac:dyDescent="0.2">
      <c r="A3" s="379" t="s">
        <v>189</v>
      </c>
      <c r="B3" s="378">
        <v>6</v>
      </c>
      <c r="C3" s="377">
        <v>48</v>
      </c>
      <c r="D3" s="378">
        <f t="shared" ref="D3:D12" si="0">B3*C3</f>
        <v>288</v>
      </c>
      <c r="E3" s="377">
        <v>9</v>
      </c>
      <c r="F3" s="389">
        <f t="shared" ref="F3:F12" si="1">D3*E3</f>
        <v>2592</v>
      </c>
    </row>
    <row r="4" spans="1:7" x14ac:dyDescent="0.2">
      <c r="A4" s="379" t="s">
        <v>190</v>
      </c>
      <c r="B4" s="378">
        <v>4</v>
      </c>
      <c r="C4" s="377">
        <v>48</v>
      </c>
      <c r="D4" s="378">
        <f t="shared" si="0"/>
        <v>192</v>
      </c>
      <c r="E4" s="377">
        <v>9</v>
      </c>
      <c r="F4" s="389">
        <f t="shared" si="1"/>
        <v>1728</v>
      </c>
    </row>
    <row r="5" spans="1:7" x14ac:dyDescent="0.2">
      <c r="A5" s="379" t="s">
        <v>191</v>
      </c>
      <c r="B5" s="378">
        <v>3</v>
      </c>
      <c r="C5" s="377">
        <v>48</v>
      </c>
      <c r="D5" s="378">
        <f t="shared" si="0"/>
        <v>144</v>
      </c>
      <c r="E5" s="377">
        <v>8</v>
      </c>
      <c r="F5" s="389">
        <f t="shared" si="1"/>
        <v>1152</v>
      </c>
    </row>
    <row r="6" spans="1:7" x14ac:dyDescent="0.2">
      <c r="A6" s="379" t="s">
        <v>185</v>
      </c>
      <c r="B6" s="378">
        <v>1</v>
      </c>
      <c r="C6" s="377">
        <v>48</v>
      </c>
      <c r="D6" s="378">
        <f t="shared" si="0"/>
        <v>48</v>
      </c>
      <c r="E6" s="377">
        <v>10</v>
      </c>
      <c r="F6" s="389">
        <f t="shared" si="1"/>
        <v>480</v>
      </c>
      <c r="G6" s="498" t="s">
        <v>194</v>
      </c>
    </row>
    <row r="7" spans="1:7" x14ac:dyDescent="0.2">
      <c r="A7" s="379" t="s">
        <v>184</v>
      </c>
      <c r="B7" s="378">
        <v>1</v>
      </c>
      <c r="C7" s="377">
        <v>48</v>
      </c>
      <c r="D7" s="378">
        <f t="shared" si="0"/>
        <v>48</v>
      </c>
      <c r="E7" s="377">
        <v>10</v>
      </c>
      <c r="F7" s="389">
        <f t="shared" si="1"/>
        <v>480</v>
      </c>
      <c r="G7" s="498"/>
    </row>
    <row r="8" spans="1:7" x14ac:dyDescent="0.2">
      <c r="A8" s="379" t="s">
        <v>183</v>
      </c>
      <c r="B8" s="378">
        <v>1</v>
      </c>
      <c r="C8" s="377">
        <v>48</v>
      </c>
      <c r="D8" s="378">
        <f t="shared" si="0"/>
        <v>48</v>
      </c>
      <c r="E8" s="377">
        <v>10</v>
      </c>
      <c r="F8" s="389">
        <f t="shared" si="1"/>
        <v>480</v>
      </c>
      <c r="G8" s="498"/>
    </row>
    <row r="9" spans="1:7" x14ac:dyDescent="0.2">
      <c r="A9" s="381" t="s">
        <v>192</v>
      </c>
      <c r="B9" s="392">
        <v>50</v>
      </c>
      <c r="C9" s="377">
        <v>4</v>
      </c>
      <c r="D9" s="392">
        <f t="shared" si="0"/>
        <v>200</v>
      </c>
      <c r="E9" s="391">
        <v>2</v>
      </c>
      <c r="F9" s="390">
        <f t="shared" si="1"/>
        <v>400</v>
      </c>
      <c r="G9" s="394"/>
    </row>
    <row r="10" spans="1:7" x14ac:dyDescent="0.2">
      <c r="A10" s="381" t="s">
        <v>193</v>
      </c>
      <c r="B10" s="392">
        <v>2.5</v>
      </c>
      <c r="C10" s="377">
        <v>48</v>
      </c>
      <c r="D10" s="392">
        <f t="shared" si="0"/>
        <v>120</v>
      </c>
      <c r="E10" s="391">
        <v>11</v>
      </c>
      <c r="F10" s="390">
        <f t="shared" si="1"/>
        <v>1320</v>
      </c>
      <c r="G10" s="394"/>
    </row>
    <row r="11" spans="1:7" x14ac:dyDescent="0.2">
      <c r="A11" s="379" t="s">
        <v>182</v>
      </c>
      <c r="B11" s="378">
        <v>3</v>
      </c>
      <c r="C11" s="377">
        <v>48</v>
      </c>
      <c r="D11" s="378">
        <f t="shared" si="0"/>
        <v>144</v>
      </c>
      <c r="E11" s="377">
        <v>1</v>
      </c>
      <c r="F11" s="389">
        <f t="shared" si="1"/>
        <v>144</v>
      </c>
    </row>
    <row r="12" spans="1:7" x14ac:dyDescent="0.2">
      <c r="A12" s="379" t="s">
        <v>181</v>
      </c>
      <c r="B12" s="378">
        <v>2</v>
      </c>
      <c r="C12" s="377">
        <v>48</v>
      </c>
      <c r="D12" s="378">
        <f t="shared" si="0"/>
        <v>96</v>
      </c>
      <c r="E12" s="377">
        <v>1</v>
      </c>
      <c r="F12" s="389">
        <f t="shared" si="1"/>
        <v>96</v>
      </c>
    </row>
    <row r="13" spans="1:7" ht="19" x14ac:dyDescent="0.25">
      <c r="F13" s="388">
        <f>SUM(F3:F12)</f>
        <v>8872</v>
      </c>
    </row>
    <row r="14" spans="1:7" ht="19" x14ac:dyDescent="0.25">
      <c r="A14" s="496" t="s">
        <v>180</v>
      </c>
      <c r="B14" s="496"/>
      <c r="C14" s="496"/>
      <c r="D14" s="496"/>
      <c r="E14" s="496"/>
      <c r="F14" s="496"/>
    </row>
    <row r="15" spans="1:7" x14ac:dyDescent="0.2">
      <c r="A15" s="381" t="s">
        <v>179</v>
      </c>
      <c r="B15" s="381" t="s">
        <v>166</v>
      </c>
      <c r="C15" s="381" t="s">
        <v>167</v>
      </c>
      <c r="D15" s="381" t="s">
        <v>166</v>
      </c>
      <c r="E15" s="381" t="s">
        <v>165</v>
      </c>
      <c r="F15" s="380" t="s">
        <v>164</v>
      </c>
    </row>
    <row r="16" spans="1:7" x14ac:dyDescent="0.2">
      <c r="A16" s="379" t="s">
        <v>178</v>
      </c>
      <c r="B16" s="382">
        <v>1</v>
      </c>
      <c r="C16" s="377">
        <v>48</v>
      </c>
      <c r="D16" s="378">
        <f>B16*C16</f>
        <v>48</v>
      </c>
      <c r="E16" s="377">
        <v>2</v>
      </c>
      <c r="F16" s="376">
        <f>D16*E16</f>
        <v>96</v>
      </c>
    </row>
    <row r="17" spans="1:6" x14ac:dyDescent="0.2">
      <c r="A17" s="379" t="s">
        <v>177</v>
      </c>
      <c r="B17" s="382">
        <v>1</v>
      </c>
      <c r="C17" s="377">
        <v>48</v>
      </c>
      <c r="D17" s="378">
        <f>B17*C17</f>
        <v>48</v>
      </c>
      <c r="E17" s="377">
        <v>2</v>
      </c>
      <c r="F17" s="376">
        <f>D17*E17</f>
        <v>96</v>
      </c>
    </row>
    <row r="18" spans="1:6" x14ac:dyDescent="0.2">
      <c r="A18" s="379" t="s">
        <v>176</v>
      </c>
      <c r="B18" s="382">
        <v>1</v>
      </c>
      <c r="C18" s="377">
        <v>48</v>
      </c>
      <c r="D18" s="378">
        <f>B18*C18</f>
        <v>48</v>
      </c>
      <c r="E18" s="377">
        <v>2</v>
      </c>
      <c r="F18" s="376">
        <f>D18*E18</f>
        <v>96</v>
      </c>
    </row>
    <row r="19" spans="1:6" x14ac:dyDescent="0.2">
      <c r="A19" s="387"/>
      <c r="B19" s="386"/>
      <c r="C19" s="384"/>
      <c r="D19" s="385"/>
      <c r="E19" s="384"/>
      <c r="F19" s="383"/>
    </row>
    <row r="20" spans="1:6" x14ac:dyDescent="0.2">
      <c r="A20" s="379" t="s">
        <v>175</v>
      </c>
      <c r="B20" s="382">
        <v>1</v>
      </c>
      <c r="C20" s="377">
        <v>48</v>
      </c>
      <c r="D20" s="378">
        <f>B20*C20</f>
        <v>48</v>
      </c>
      <c r="E20" s="377">
        <v>3</v>
      </c>
      <c r="F20" s="376">
        <f>D20*E20</f>
        <v>144</v>
      </c>
    </row>
    <row r="21" spans="1:6" x14ac:dyDescent="0.2">
      <c r="A21" s="379" t="s">
        <v>174</v>
      </c>
      <c r="B21" s="382">
        <v>1</v>
      </c>
      <c r="C21" s="377">
        <v>48</v>
      </c>
      <c r="D21" s="378">
        <f>B21*C21</f>
        <v>48</v>
      </c>
      <c r="E21" s="377">
        <v>3</v>
      </c>
      <c r="F21" s="376">
        <f>D21*E21</f>
        <v>144</v>
      </c>
    </row>
    <row r="22" spans="1:6" x14ac:dyDescent="0.2">
      <c r="A22" s="379" t="s">
        <v>173</v>
      </c>
      <c r="B22" s="382">
        <v>1</v>
      </c>
      <c r="C22" s="377">
        <v>48</v>
      </c>
      <c r="D22" s="378">
        <f>B22*C22</f>
        <v>48</v>
      </c>
      <c r="E22" s="377">
        <v>3</v>
      </c>
      <c r="F22" s="376">
        <f>D22*E22</f>
        <v>144</v>
      </c>
    </row>
    <row r="23" spans="1:6" x14ac:dyDescent="0.2">
      <c r="A23" s="387"/>
      <c r="B23" s="386"/>
      <c r="C23" s="384">
        <v>4</v>
      </c>
      <c r="D23" s="385"/>
      <c r="E23" s="384"/>
      <c r="F23" s="383"/>
    </row>
    <row r="24" spans="1:6" x14ac:dyDescent="0.2">
      <c r="A24" s="379" t="s">
        <v>172</v>
      </c>
      <c r="B24" s="382">
        <v>1</v>
      </c>
      <c r="C24" s="377">
        <v>48</v>
      </c>
      <c r="D24" s="378">
        <f>B24*C24</f>
        <v>48</v>
      </c>
      <c r="E24" s="377">
        <v>5</v>
      </c>
      <c r="F24" s="376">
        <f>D24*E24</f>
        <v>240</v>
      </c>
    </row>
    <row r="25" spans="1:6" x14ac:dyDescent="0.2">
      <c r="A25" s="379" t="s">
        <v>171</v>
      </c>
      <c r="B25" s="382">
        <v>1</v>
      </c>
      <c r="C25" s="377">
        <v>48</v>
      </c>
      <c r="D25" s="378">
        <f>B25*C25</f>
        <v>48</v>
      </c>
      <c r="E25" s="377">
        <v>5</v>
      </c>
      <c r="F25" s="376">
        <f>D25*E25</f>
        <v>240</v>
      </c>
    </row>
    <row r="26" spans="1:6" x14ac:dyDescent="0.2">
      <c r="A26" s="379" t="s">
        <v>170</v>
      </c>
      <c r="B26" s="382">
        <v>1</v>
      </c>
      <c r="C26" s="377">
        <v>48</v>
      </c>
      <c r="D26" s="378">
        <f>B26*C26</f>
        <v>48</v>
      </c>
      <c r="E26" s="377">
        <v>5</v>
      </c>
      <c r="F26" s="376">
        <f>D26*E26</f>
        <v>240</v>
      </c>
    </row>
    <row r="27" spans="1:6" x14ac:dyDescent="0.2">
      <c r="F27" s="375">
        <f>SUM(F16:F26)</f>
        <v>1440</v>
      </c>
    </row>
    <row r="28" spans="1:6" ht="19" x14ac:dyDescent="0.25">
      <c r="A28" s="496" t="s">
        <v>169</v>
      </c>
      <c r="B28" s="496"/>
      <c r="C28" s="496"/>
      <c r="D28" s="496"/>
      <c r="E28" s="496"/>
      <c r="F28" s="496"/>
    </row>
    <row r="29" spans="1:6" x14ac:dyDescent="0.2">
      <c r="A29" s="381" t="s">
        <v>168</v>
      </c>
      <c r="B29" s="381" t="s">
        <v>166</v>
      </c>
      <c r="C29" s="381" t="s">
        <v>167</v>
      </c>
      <c r="D29" s="381" t="s">
        <v>166</v>
      </c>
      <c r="E29" s="381" t="s">
        <v>165</v>
      </c>
      <c r="F29" s="380" t="s">
        <v>164</v>
      </c>
    </row>
    <row r="30" spans="1:6" x14ac:dyDescent="0.2">
      <c r="A30" s="379" t="s">
        <v>156</v>
      </c>
      <c r="B30" s="378">
        <v>3</v>
      </c>
      <c r="C30" s="377">
        <v>4</v>
      </c>
      <c r="D30" s="378">
        <f t="shared" ref="D30:D39" si="2">B30*C30</f>
        <v>12</v>
      </c>
      <c r="E30" s="377">
        <v>1</v>
      </c>
      <c r="F30" s="376">
        <f t="shared" ref="F30:F39" si="3">D30*E30</f>
        <v>12</v>
      </c>
    </row>
    <row r="31" spans="1:6" x14ac:dyDescent="0.2">
      <c r="A31" s="379" t="s">
        <v>163</v>
      </c>
      <c r="B31" s="378">
        <v>2</v>
      </c>
      <c r="C31" s="377">
        <v>48</v>
      </c>
      <c r="D31" s="378">
        <f t="shared" si="2"/>
        <v>96</v>
      </c>
      <c r="E31" s="377">
        <v>1</v>
      </c>
      <c r="F31" s="376">
        <f t="shared" si="3"/>
        <v>96</v>
      </c>
    </row>
    <row r="32" spans="1:6" x14ac:dyDescent="0.2">
      <c r="A32" s="379" t="s">
        <v>162</v>
      </c>
      <c r="B32" s="378">
        <v>3</v>
      </c>
      <c r="C32" s="377">
        <v>48</v>
      </c>
      <c r="D32" s="378">
        <f t="shared" si="2"/>
        <v>144</v>
      </c>
      <c r="E32" s="377">
        <v>1</v>
      </c>
      <c r="F32" s="376">
        <f t="shared" si="3"/>
        <v>144</v>
      </c>
    </row>
    <row r="33" spans="1:6" x14ac:dyDescent="0.2">
      <c r="A33" s="379" t="s">
        <v>161</v>
      </c>
      <c r="B33" s="378">
        <v>3</v>
      </c>
      <c r="C33" s="377">
        <v>48</v>
      </c>
      <c r="D33" s="378">
        <f t="shared" si="2"/>
        <v>144</v>
      </c>
      <c r="E33" s="377">
        <v>1</v>
      </c>
      <c r="F33" s="376">
        <f t="shared" si="3"/>
        <v>144</v>
      </c>
    </row>
    <row r="34" spans="1:6" x14ac:dyDescent="0.2">
      <c r="A34" s="379" t="s">
        <v>160</v>
      </c>
      <c r="B34" s="378">
        <v>3</v>
      </c>
      <c r="C34" s="377">
        <v>48</v>
      </c>
      <c r="D34" s="378">
        <f t="shared" si="2"/>
        <v>144</v>
      </c>
      <c r="E34" s="377">
        <v>1</v>
      </c>
      <c r="F34" s="376">
        <f t="shared" si="3"/>
        <v>144</v>
      </c>
    </row>
    <row r="35" spans="1:6" x14ac:dyDescent="0.2">
      <c r="A35" s="379" t="s">
        <v>159</v>
      </c>
      <c r="B35" s="378">
        <v>3</v>
      </c>
      <c r="C35" s="377">
        <v>48</v>
      </c>
      <c r="D35" s="378">
        <f t="shared" si="2"/>
        <v>144</v>
      </c>
      <c r="E35" s="377">
        <v>1</v>
      </c>
      <c r="F35" s="376">
        <f t="shared" si="3"/>
        <v>144</v>
      </c>
    </row>
    <row r="36" spans="1:6" x14ac:dyDescent="0.2">
      <c r="A36" s="379" t="s">
        <v>158</v>
      </c>
      <c r="B36" s="378">
        <v>2</v>
      </c>
      <c r="C36" s="377">
        <v>48</v>
      </c>
      <c r="D36" s="378">
        <f t="shared" si="2"/>
        <v>96</v>
      </c>
      <c r="E36" s="377">
        <v>1</v>
      </c>
      <c r="F36" s="376">
        <f t="shared" si="3"/>
        <v>96</v>
      </c>
    </row>
    <row r="37" spans="1:6" x14ac:dyDescent="0.2">
      <c r="A37" s="379" t="s">
        <v>157</v>
      </c>
      <c r="B37" s="378">
        <v>2</v>
      </c>
      <c r="C37" s="377">
        <v>48</v>
      </c>
      <c r="D37" s="378">
        <f t="shared" si="2"/>
        <v>96</v>
      </c>
      <c r="E37" s="377">
        <v>1</v>
      </c>
      <c r="F37" s="376">
        <f t="shared" si="3"/>
        <v>96</v>
      </c>
    </row>
    <row r="38" spans="1:6" x14ac:dyDescent="0.2">
      <c r="A38" s="379" t="s">
        <v>195</v>
      </c>
      <c r="B38" s="378">
        <v>2</v>
      </c>
      <c r="C38" s="377">
        <v>48</v>
      </c>
      <c r="D38" s="378">
        <f t="shared" si="2"/>
        <v>96</v>
      </c>
      <c r="E38" s="377">
        <v>1</v>
      </c>
      <c r="F38" s="376">
        <f t="shared" si="3"/>
        <v>96</v>
      </c>
    </row>
    <row r="39" spans="1:6" x14ac:dyDescent="0.2">
      <c r="A39" s="379" t="s">
        <v>156</v>
      </c>
      <c r="B39" s="378">
        <v>3</v>
      </c>
      <c r="C39" s="377">
        <v>4</v>
      </c>
      <c r="D39" s="378">
        <f t="shared" si="2"/>
        <v>12</v>
      </c>
      <c r="E39" s="377">
        <v>1</v>
      </c>
      <c r="F39" s="376">
        <f t="shared" si="3"/>
        <v>12</v>
      </c>
    </row>
    <row r="40" spans="1:6" x14ac:dyDescent="0.2">
      <c r="F40" s="375">
        <f>SUM(F30:F39)</f>
        <v>984</v>
      </c>
    </row>
    <row r="42" spans="1:6" ht="58" customHeight="1" x14ac:dyDescent="0.2">
      <c r="A42" s="497" t="s">
        <v>188</v>
      </c>
      <c r="B42" s="497"/>
      <c r="C42" s="497"/>
      <c r="D42" s="497"/>
      <c r="E42" s="497"/>
    </row>
  </sheetData>
  <mergeCells count="5">
    <mergeCell ref="A1:F1"/>
    <mergeCell ref="A14:F14"/>
    <mergeCell ref="A28:F28"/>
    <mergeCell ref="A42:E42"/>
    <mergeCell ref="G6:G8"/>
  </mergeCells>
  <pageMargins left="0.25" right="0.25" top="0.75" bottom="0.75" header="0.3" footer="0.3"/>
  <pageSetup scale="9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Cash Advance</vt:lpstr>
      <vt:lpstr>'Cash Advance'!Print_Area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Bennett</dc:creator>
  <cp:lastModifiedBy>Microsoft Office User</cp:lastModifiedBy>
  <dcterms:created xsi:type="dcterms:W3CDTF">2019-04-11T19:35:02Z</dcterms:created>
  <dcterms:modified xsi:type="dcterms:W3CDTF">2021-03-30T20:30:48Z</dcterms:modified>
</cp:coreProperties>
</file>